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ren4you-my.sharepoint.com/personal/rihards_zakrepskis_gren_com/Documents/Documents/Jaunie pieslegumi 2/ES caurules/2024/Iepirkuma dokumenti/"/>
    </mc:Choice>
  </mc:AlternateContent>
  <xr:revisionPtr revIDLastSave="458" documentId="8_{78061E6B-75C4-49DF-A90C-C46A5DFE6163}" xr6:coauthVersionLast="47" xr6:coauthVersionMax="47" xr10:uidLastSave="{CCC6704F-DE88-4F6B-8824-3A5DFC388482}"/>
  <bookViews>
    <workbookView xWindow="34092" yWindow="0" windowWidth="19656" windowHeight="16656" firstSheet="1" activeTab="4" xr2:uid="{034352E4-A977-4587-86DB-AC2D55632590}"/>
  </bookViews>
  <sheets>
    <sheet name="Sheet1" sheetId="1" r:id="rId1"/>
    <sheet name="1. daļa" sheetId="2" r:id="rId2"/>
    <sheet name="2.daļa" sheetId="3" r:id="rId3"/>
    <sheet name="3.daļa" sheetId="4" r:id="rId4"/>
    <sheet name="4.daļa" sheetId="5" r:id="rId5"/>
  </sheets>
  <externalReferences>
    <externalReference r:id="rId6"/>
  </externalReferences>
  <definedNames>
    <definedName name="_xlnm._FilterDatabase" localSheetId="0" hidden="1">Sheet1!$A$3:$J$62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" l="1"/>
  <c r="M5" i="1"/>
  <c r="M7" i="1"/>
  <c r="N5" i="1"/>
  <c r="Q15" i="1"/>
  <c r="M6" i="1"/>
  <c r="E62" i="1"/>
  <c r="F20" i="1" l="1"/>
  <c r="H19" i="1" l="1"/>
  <c r="I61" i="1" l="1"/>
  <c r="I19" i="1"/>
  <c r="J19" i="1" s="1"/>
  <c r="H46" i="1"/>
  <c r="I46" i="1" s="1"/>
  <c r="J46" i="1" s="1"/>
  <c r="H45" i="1"/>
  <c r="I45" i="1" s="1"/>
  <c r="J45" i="1" s="1"/>
  <c r="H44" i="1"/>
  <c r="I44" i="1" s="1"/>
  <c r="J44" i="1" s="1"/>
  <c r="H43" i="1"/>
  <c r="I43" i="1" s="1"/>
  <c r="J43" i="1" s="1"/>
  <c r="H39" i="1"/>
  <c r="I39" i="1" s="1"/>
  <c r="J39" i="1" s="1"/>
  <c r="H38" i="1"/>
  <c r="I38" i="1" s="1"/>
  <c r="J38" i="1" s="1"/>
  <c r="H37" i="1"/>
  <c r="I37" i="1" s="1"/>
  <c r="J37" i="1" s="1"/>
  <c r="H34" i="1"/>
  <c r="I34" i="1" s="1"/>
  <c r="J34" i="1" s="1"/>
  <c r="H33" i="1"/>
  <c r="I33" i="1" s="1"/>
  <c r="J33" i="1" s="1"/>
  <c r="H29" i="1"/>
  <c r="I29" i="1" s="1"/>
  <c r="J29" i="1" s="1"/>
  <c r="H25" i="1"/>
  <c r="I25" i="1" s="1"/>
  <c r="J25" i="1" s="1"/>
  <c r="H24" i="1"/>
  <c r="I24" i="1" s="1"/>
  <c r="J24" i="1" s="1"/>
  <c r="H18" i="1"/>
  <c r="F59" i="1"/>
  <c r="H58" i="1"/>
  <c r="I58" i="1" s="1"/>
  <c r="J58" i="1" s="1"/>
  <c r="H57" i="1"/>
  <c r="I57" i="1" s="1"/>
  <c r="J57" i="1" s="1"/>
  <c r="H56" i="1"/>
  <c r="I56" i="1" s="1"/>
  <c r="J56" i="1" s="1"/>
  <c r="H55" i="1"/>
  <c r="I55" i="1" s="1"/>
  <c r="J55" i="1" s="1"/>
  <c r="H54" i="1"/>
  <c r="I54" i="1" s="1"/>
  <c r="B54" i="1"/>
  <c r="B53" i="1"/>
  <c r="F51" i="1"/>
  <c r="M21" i="1" s="1"/>
  <c r="H28" i="1"/>
  <c r="I28" i="1" s="1"/>
  <c r="J28" i="1" s="1"/>
  <c r="H42" i="1"/>
  <c r="I42" i="1" s="1"/>
  <c r="J42" i="1" s="1"/>
  <c r="H50" i="1"/>
  <c r="B50" i="1"/>
  <c r="H49" i="1"/>
  <c r="H48" i="1"/>
  <c r="B48" i="1"/>
  <c r="H23" i="1"/>
  <c r="I23" i="1" s="1"/>
  <c r="J23" i="1" s="1"/>
  <c r="H41" i="1"/>
  <c r="I41" i="1" s="1"/>
  <c r="J41" i="1" s="1"/>
  <c r="B41" i="1"/>
  <c r="H40" i="1"/>
  <c r="I40" i="1" s="1"/>
  <c r="J40" i="1" s="1"/>
  <c r="H36" i="1"/>
  <c r="I36" i="1" s="1"/>
  <c r="J36" i="1" s="1"/>
  <c r="H35" i="1"/>
  <c r="I35" i="1" s="1"/>
  <c r="J35" i="1" s="1"/>
  <c r="B35" i="1"/>
  <c r="H32" i="1"/>
  <c r="I32" i="1" s="1"/>
  <c r="J32" i="1" s="1"/>
  <c r="H31" i="1"/>
  <c r="I31" i="1" s="1"/>
  <c r="J31" i="1" s="1"/>
  <c r="B31" i="1"/>
  <c r="H30" i="1"/>
  <c r="I30" i="1" s="1"/>
  <c r="J30" i="1" s="1"/>
  <c r="B30" i="1"/>
  <c r="H27" i="1"/>
  <c r="I27" i="1" s="1"/>
  <c r="J27" i="1" s="1"/>
  <c r="B27" i="1"/>
  <c r="H26" i="1"/>
  <c r="I26" i="1" s="1"/>
  <c r="J26" i="1" s="1"/>
  <c r="B26" i="1"/>
  <c r="H22" i="1"/>
  <c r="I22" i="1" s="1"/>
  <c r="B22" i="1"/>
  <c r="H17" i="1"/>
  <c r="H16" i="1"/>
  <c r="H15" i="1"/>
  <c r="H14" i="1"/>
  <c r="H13" i="1"/>
  <c r="H12" i="1"/>
  <c r="B12" i="1"/>
  <c r="H11" i="1"/>
  <c r="B11" i="1"/>
  <c r="H10" i="1"/>
  <c r="H9" i="1"/>
  <c r="B9" i="1"/>
  <c r="H8" i="1"/>
  <c r="H7" i="1"/>
  <c r="N7" i="1" s="1"/>
  <c r="B7" i="1"/>
  <c r="B6" i="1"/>
  <c r="H5" i="1"/>
  <c r="B4" i="1"/>
  <c r="I5" i="1" l="1"/>
  <c r="N6" i="1"/>
  <c r="J61" i="1"/>
  <c r="J5" i="1"/>
  <c r="J22" i="1"/>
  <c r="I12" i="1"/>
  <c r="J12" i="1" s="1"/>
  <c r="I8" i="1"/>
  <c r="J8" i="1" s="1"/>
  <c r="I13" i="1"/>
  <c r="J13" i="1" s="1"/>
  <c r="I48" i="1"/>
  <c r="J48" i="1" s="1"/>
  <c r="I18" i="1"/>
  <c r="J18" i="1" s="1"/>
  <c r="I17" i="1"/>
  <c r="J17" i="1" s="1"/>
  <c r="I11" i="1"/>
  <c r="J11" i="1" s="1"/>
  <c r="I14" i="1"/>
  <c r="J14" i="1" s="1"/>
  <c r="I49" i="1"/>
  <c r="J49" i="1" s="1"/>
  <c r="J54" i="1"/>
  <c r="I59" i="1"/>
  <c r="I10" i="1"/>
  <c r="J10" i="1" s="1"/>
  <c r="I16" i="1"/>
  <c r="J16" i="1" s="1"/>
  <c r="I50" i="1"/>
  <c r="J50" i="1" s="1"/>
  <c r="I7" i="1"/>
  <c r="J7" i="1" s="1"/>
  <c r="I9" i="1"/>
  <c r="J9" i="1" s="1"/>
  <c r="I15" i="1"/>
  <c r="J15" i="1" s="1"/>
  <c r="F62" i="1"/>
  <c r="H20" i="1"/>
  <c r="G20" i="1" s="1"/>
  <c r="H59" i="1"/>
  <c r="G59" i="1" s="1"/>
  <c r="H51" i="1"/>
  <c r="N21" i="1" s="1"/>
  <c r="J51" i="1" l="1"/>
  <c r="H62" i="1"/>
  <c r="I20" i="1"/>
  <c r="I51" i="1"/>
  <c r="G51" i="1"/>
  <c r="J20" i="1"/>
  <c r="J59" i="1"/>
  <c r="J62" i="1" l="1"/>
  <c r="I62" i="1"/>
  <c r="G6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Liga Benite</author>
  </authors>
  <commentList>
    <comment ref="D7" authorId="0" shapeId="0" xr:uid="{8EAC8FFF-9CA9-4D38-A61C-E602D1778E60}">
      <text>
        <r>
          <rPr>
            <b/>
            <sz val="9"/>
            <color indexed="81"/>
            <rFont val="Tahoma"/>
            <family val="2"/>
          </rPr>
          <t>Liga Benite:</t>
        </r>
        <r>
          <rPr>
            <sz val="9"/>
            <color indexed="81"/>
            <rFont val="Tahoma"/>
            <family val="2"/>
          </rPr>
          <t xml:space="preserve">
Iepriekš SZ tika rēķināti uz samazinātu DN (DN32)</t>
        </r>
      </text>
    </comment>
  </commentList>
</comments>
</file>

<file path=xl/sharedStrings.xml><?xml version="1.0" encoding="utf-8"?>
<sst xmlns="http://schemas.openxmlformats.org/spreadsheetml/2006/main" count="587" uniqueCount="139">
  <si>
    <t>Npk</t>
  </si>
  <si>
    <t>Posma nosaukums, adrese</t>
  </si>
  <si>
    <t>SAT veids pēc projekta</t>
  </si>
  <si>
    <t>Nosacītais diametrs pēc projekta, mm</t>
  </si>
  <si>
    <t>Posma garums pirms projekta,  m</t>
  </si>
  <si>
    <t>Posma garums pēc projekta, m</t>
  </si>
  <si>
    <t>SAT 1 metra  būvdarbu  izmaksas,    EUR/m</t>
  </si>
  <si>
    <t>Būvdarbu  izmaksas,    EUR</t>
  </si>
  <si>
    <t>Būvuzraudzība, autoruzraudzība un neparedzētie izdevumi</t>
  </si>
  <si>
    <t>Kopējās projekta izmaksas,    EUR</t>
  </si>
  <si>
    <t>M</t>
  </si>
  <si>
    <t>Summa</t>
  </si>
  <si>
    <t>Siltumtīklu pārbūve Aviācijas iela 8d/8e rajonā (DN maiņa)</t>
  </si>
  <si>
    <t>BK/TK</t>
  </si>
  <si>
    <t>DN 65</t>
  </si>
  <si>
    <t>2. LOTE</t>
  </si>
  <si>
    <t>Aviācijas + Kameņu</t>
  </si>
  <si>
    <t> </t>
  </si>
  <si>
    <t>3.LOTE</t>
  </si>
  <si>
    <t>BK</t>
  </si>
  <si>
    <t>DN 50/40/32</t>
  </si>
  <si>
    <t>4.LOTE</t>
  </si>
  <si>
    <t>+ Cukura 18 no 2.lotes</t>
  </si>
  <si>
    <t>Kooperatīva iela 3</t>
  </si>
  <si>
    <t>DN 32</t>
  </si>
  <si>
    <t>DN 50</t>
  </si>
  <si>
    <t>Mātera iela 53(pazemes SAT pārbūve)</t>
  </si>
  <si>
    <t>DN 80/65</t>
  </si>
  <si>
    <t>DN 50/32</t>
  </si>
  <si>
    <t>Maģ.s/t posma atjaunošana pie Garozas iela 45 (rampa)</t>
  </si>
  <si>
    <t>DN 100</t>
  </si>
  <si>
    <t>Rīgas iela 55 Pazemes SAT pārbūve</t>
  </si>
  <si>
    <t>DN65</t>
  </si>
  <si>
    <t>Pērnavas iela 4F (jaunais pievads)</t>
  </si>
  <si>
    <t>Garozas iela 36 (pazemes SAT pārbūve)</t>
  </si>
  <si>
    <t>St.posms  Stadions Akadēmijas ielā 11-7 (LBTU stadions)</t>
  </si>
  <si>
    <t>DN150</t>
  </si>
  <si>
    <t>Vecais ceļš 53</t>
  </si>
  <si>
    <t>DN 65/50</t>
  </si>
  <si>
    <t>Brīvības bulvāris 29A</t>
  </si>
  <si>
    <t>DN32</t>
  </si>
  <si>
    <t>SAT pārbūve tehniskajos koridoros (Izolācija)</t>
  </si>
  <si>
    <t>1. LOTE</t>
  </si>
  <si>
    <t>TK</t>
  </si>
  <si>
    <t>Čakstes bulvāris 9</t>
  </si>
  <si>
    <t>DN 100/65</t>
  </si>
  <si>
    <t>Čakstes bulvāris 11</t>
  </si>
  <si>
    <t>Čakstes bulvāris 13</t>
  </si>
  <si>
    <t>Lielā iela 14</t>
  </si>
  <si>
    <t>DN 80</t>
  </si>
  <si>
    <t>Pasta iela 24</t>
  </si>
  <si>
    <t>DN 65/40</t>
  </si>
  <si>
    <t>DN 150</t>
  </si>
  <si>
    <t>Pērnavas Iela 17</t>
  </si>
  <si>
    <t>DN 100/80</t>
  </si>
  <si>
    <t>Pērnavas Iela 19</t>
  </si>
  <si>
    <t>Pērnavas Iela 21</t>
  </si>
  <si>
    <t>Uzvaras iela 2</t>
  </si>
  <si>
    <t>Uzvaras iela 4</t>
  </si>
  <si>
    <t>Uzvaras iela 6</t>
  </si>
  <si>
    <t>Uzvaras iela 11</t>
  </si>
  <si>
    <t>DN 100/65/50</t>
  </si>
  <si>
    <t>Kalciema ceļš 105</t>
  </si>
  <si>
    <t>DN100/65</t>
  </si>
  <si>
    <t>DN 100/80/65/50</t>
  </si>
  <si>
    <t>Mātera iela 53 (TK pārbūve)</t>
  </si>
  <si>
    <t>DN80/65</t>
  </si>
  <si>
    <t>Mātera iela 55 (TK pārbūve)</t>
  </si>
  <si>
    <t>Pērnavas iela 18</t>
  </si>
  <si>
    <t>DN 100/80/65</t>
  </si>
  <si>
    <t>Pērnavas iela 20</t>
  </si>
  <si>
    <t>SAT pārbūve tehniskajos koridoros (DN maiņa un izolācija)</t>
  </si>
  <si>
    <t>Pētera iela 9</t>
  </si>
  <si>
    <t>~~</t>
  </si>
  <si>
    <t>DN 200/32</t>
  </si>
  <si>
    <t>DN 150/32</t>
  </si>
  <si>
    <t>Elektrības iela 1 (apvadtrases apbūve)</t>
  </si>
  <si>
    <t>DN100</t>
  </si>
  <si>
    <t>Lielā iela 21A (apvadtrase)</t>
  </si>
  <si>
    <t>4.Līnijas sūkņu stacija (Nameja ielā 2D)</t>
  </si>
  <si>
    <t>DN150/100</t>
  </si>
  <si>
    <t>CSP likvidācija Pētera ielā 9</t>
  </si>
  <si>
    <t>CSP demontāža</t>
  </si>
  <si>
    <t>Kopā:</t>
  </si>
  <si>
    <t>l, m</t>
  </si>
  <si>
    <t>EUR</t>
  </si>
  <si>
    <t>Centrs</t>
  </si>
  <si>
    <t>561 090</t>
  </si>
  <si>
    <t>Parlielupe</t>
  </si>
  <si>
    <t>497 618</t>
  </si>
  <si>
    <t>386 310</t>
  </si>
  <si>
    <t>Pārlielupe</t>
  </si>
  <si>
    <t>351 218</t>
  </si>
  <si>
    <t>Nr.42-46</t>
  </si>
  <si>
    <t>321 180</t>
  </si>
  <si>
    <t>Brīvības bulvāris 41</t>
  </si>
  <si>
    <t>Garozas iela 32</t>
  </si>
  <si>
    <t>Kungu iela 25</t>
  </si>
  <si>
    <t>Loka maģistrāle 29</t>
  </si>
  <si>
    <t>Pasta iela 28 garāžas / Pasta iela 28 TET</t>
  </si>
  <si>
    <t>Svētes iela 21</t>
  </si>
  <si>
    <t>Vīgriežu iela 28</t>
  </si>
  <si>
    <t>Garozas iela 36</t>
  </si>
  <si>
    <t>Helmaņa iela 2a</t>
  </si>
  <si>
    <t xml:space="preserve">Atļauju un saskaņojumu saņemšana </t>
  </si>
  <si>
    <t xml:space="preserve">Būvmateriālu piegāde </t>
  </si>
  <si>
    <t xml:space="preserve">Būvdarbu veikšana </t>
  </si>
  <si>
    <t>Būvdarbu nodošana ekspluatācijā</t>
  </si>
  <si>
    <t>Līguma izpildes laika grafiks pirmajai iepirkuma daļai (veidne)</t>
  </si>
  <si>
    <t>8. pielikums</t>
  </si>
  <si>
    <t>Darbu veida nosaukums</t>
  </si>
  <si>
    <t>&lt;...&gt; nedēļa</t>
  </si>
  <si>
    <t>&lt;...&gt;</t>
  </si>
  <si>
    <t xml:space="preserve">Mātera iela 55 </t>
  </si>
  <si>
    <t>Mātera iela 53</t>
  </si>
  <si>
    <t>Darbu izpildē piesaistītie speciālisti</t>
  </si>
  <si>
    <t>Darbu izpildē piesaistītā speciālista noslogojums
&lt;...&gt; nedēļa</t>
  </si>
  <si>
    <t xml:space="preserve">Atbildīgais būvdarbu vadītājs
&lt;vārds uzvārds&gt;											</t>
  </si>
  <si>
    <t>Metinātāji
&lt;vārds uzvārds&gt;</t>
  </si>
  <si>
    <t>Līguma izpildes laika grafiks otrajai iepirkuma daļai (veidne)</t>
  </si>
  <si>
    <t>Siltumtīklu pārbūve Aviācijas iela 8d/8e rajonā</t>
  </si>
  <si>
    <t>Maģ.s/t posma atjaunošana pie Garozas iela 45</t>
  </si>
  <si>
    <t xml:space="preserve">CSP Kameņu ielā 2 </t>
  </si>
  <si>
    <t>Līguma izpildes laika grafiks trešajai iepirkuma daļai (veidne)</t>
  </si>
  <si>
    <t xml:space="preserve">Pērnavas iela 4F </t>
  </si>
  <si>
    <t>Akadēmijas ielā 11-7 (LBTU stadions)</t>
  </si>
  <si>
    <t>Līguma izpildes laika grafiks ceturtajai iepirkuma daļai (veidne)</t>
  </si>
  <si>
    <t>Cukura iela 18</t>
  </si>
  <si>
    <t>Kr. Barona iela 10</t>
  </si>
  <si>
    <t>Meju ceļs 25 līdz 32</t>
  </si>
  <si>
    <t>Uzvaras iela 47 A</t>
  </si>
  <si>
    <t xml:space="preserve">Rīgas iela 55 </t>
  </si>
  <si>
    <t>CSP Dambja iela 2C</t>
  </si>
  <si>
    <t>Nameja iela 2D (sūkņu stacija)</t>
  </si>
  <si>
    <t>Darbu izpildes uzsākšanas datums:</t>
  </si>
  <si>
    <t>__.__.______.</t>
  </si>
  <si>
    <t>Darbu izpildes pabeigšanas datums:</t>
  </si>
  <si>
    <t>&lt;...&gt; kalendārās dienas</t>
  </si>
  <si>
    <t>Lielā iela 21A (apvadtrases izbūve)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</si>
</sst>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Aptos Narrow"/>
      <family val="2"/>
      <charset val="186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  <charset val="186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  <font>
      <sz val="10"/>
      <color rgb="FF000000"/>
      <name val="Arial"/>
      <family val="2"/>
    </font>
    <font>
      <sz val="10"/>
      <name val="Arial"/>
      <family val="2"/>
      <charset val="186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sz val="11"/>
      <color theme="1"/>
      <name val="Aptos Narrow"/>
      <family val="2"/>
      <charset val="186"/>
      <scheme val="minor"/>
    </font>
    <font>
      <b/>
      <sz val="12"/>
      <color theme="1"/>
      <name val="Arial"/>
      <family val="2"/>
    </font>
    <font>
      <sz val="10"/>
      <color rgb="FF000000"/>
      <name val="Arial"/>
    </font>
    <font>
      <b/>
      <sz val="12"/>
      <color theme="1"/>
      <name val="Times New Roman"/>
      <family val="1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2" fillId="0" borderId="0"/>
    <xf numFmtId="43" fontId="16" fillId="0" borderId="0" applyFont="0" applyFill="0" applyBorder="0" applyAlignment="0" applyProtection="0"/>
  </cellStyleXfs>
  <cellXfs count="2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3" fontId="1" fillId="0" borderId="19" xfId="0" applyNumberFormat="1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/>
    </xf>
    <xf numFmtId="0" fontId="5" fillId="2" borderId="6" xfId="1" applyFont="1" applyFill="1" applyBorder="1" applyAlignment="1">
      <alignment vertical="center"/>
    </xf>
    <xf numFmtId="0" fontId="5" fillId="2" borderId="6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/>
    </xf>
    <xf numFmtId="4" fontId="5" fillId="2" borderId="21" xfId="0" applyNumberFormat="1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/>
    </xf>
    <xf numFmtId="3" fontId="1" fillId="0" borderId="22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0" fontId="1" fillId="2" borderId="6" xfId="0" applyFont="1" applyFill="1" applyBorder="1"/>
    <xf numFmtId="0" fontId="10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right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4" fontId="5" fillId="0" borderId="23" xfId="0" applyNumberFormat="1" applyFont="1" applyBorder="1" applyAlignment="1">
      <alignment horizontal="center" vertical="center"/>
    </xf>
    <xf numFmtId="0" fontId="5" fillId="2" borderId="6" xfId="1" applyFont="1" applyFill="1" applyBorder="1" applyAlignment="1">
      <alignment horizontal="left" wrapText="1"/>
    </xf>
    <xf numFmtId="0" fontId="6" fillId="2" borderId="6" xfId="1" applyFont="1" applyFill="1" applyBorder="1" applyAlignment="1">
      <alignment horizontal="center" vertical="center"/>
    </xf>
    <xf numFmtId="0" fontId="4" fillId="2" borderId="6" xfId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right" vertical="center" wrapText="1"/>
    </xf>
    <xf numFmtId="4" fontId="5" fillId="2" borderId="6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right" vertical="center"/>
    </xf>
    <xf numFmtId="4" fontId="5" fillId="0" borderId="23" xfId="0" applyNumberFormat="1" applyFont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horizontal="left" vertical="center" wrapText="1"/>
    </xf>
    <xf numFmtId="43" fontId="5" fillId="2" borderId="6" xfId="3" applyFont="1" applyFill="1" applyBorder="1" applyAlignment="1">
      <alignment horizontal="left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3" fontId="2" fillId="3" borderId="9" xfId="0" applyNumberFormat="1" applyFont="1" applyFill="1" applyBorder="1" applyAlignment="1">
      <alignment horizontal="right" vertical="center" wrapText="1"/>
    </xf>
    <xf numFmtId="4" fontId="4" fillId="3" borderId="9" xfId="0" applyNumberFormat="1" applyFont="1" applyFill="1" applyBorder="1" applyAlignment="1">
      <alignment horizontal="right" vertical="center"/>
    </xf>
    <xf numFmtId="3" fontId="4" fillId="3" borderId="9" xfId="0" applyNumberFormat="1" applyFont="1" applyFill="1" applyBorder="1" applyAlignment="1">
      <alignment horizontal="right" vertical="center"/>
    </xf>
    <xf numFmtId="3" fontId="4" fillId="3" borderId="10" xfId="0" applyNumberFormat="1" applyFont="1" applyFill="1" applyBorder="1" applyAlignment="1">
      <alignment horizontal="right" vertical="center"/>
    </xf>
    <xf numFmtId="0" fontId="1" fillId="3" borderId="11" xfId="0" applyFont="1" applyFill="1" applyBorder="1" applyAlignment="1">
      <alignment horizontal="center" vertical="center"/>
    </xf>
    <xf numFmtId="1" fontId="2" fillId="3" borderId="12" xfId="0" applyNumberFormat="1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3" fontId="2" fillId="3" borderId="12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/>
    </xf>
    <xf numFmtId="3" fontId="4" fillId="3" borderId="12" xfId="0" applyNumberFormat="1" applyFont="1" applyFill="1" applyBorder="1" applyAlignment="1">
      <alignment horizontal="right" vertical="center"/>
    </xf>
    <xf numFmtId="3" fontId="4" fillId="3" borderId="13" xfId="0" applyNumberFormat="1" applyFont="1" applyFill="1" applyBorder="1" applyAlignment="1">
      <alignment horizontal="right" vertical="center"/>
    </xf>
    <xf numFmtId="0" fontId="4" fillId="4" borderId="12" xfId="0" applyFont="1" applyFill="1" applyBorder="1" applyAlignment="1">
      <alignment horizontal="center" vertical="center"/>
    </xf>
    <xf numFmtId="3" fontId="2" fillId="3" borderId="12" xfId="0" applyNumberFormat="1" applyFont="1" applyFill="1" applyBorder="1" applyAlignment="1">
      <alignment horizontal="right" vertical="center"/>
    </xf>
    <xf numFmtId="0" fontId="4" fillId="3" borderId="20" xfId="0" applyFont="1" applyFill="1" applyBorder="1" applyAlignment="1">
      <alignment horizontal="center" vertical="center"/>
    </xf>
    <xf numFmtId="1" fontId="2" fillId="3" borderId="14" xfId="0" applyNumberFormat="1" applyFont="1" applyFill="1" applyBorder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3" fontId="2" fillId="3" borderId="14" xfId="0" applyNumberFormat="1" applyFont="1" applyFill="1" applyBorder="1" applyAlignment="1">
      <alignment horizontal="right" vertical="center" wrapText="1"/>
    </xf>
    <xf numFmtId="0" fontId="1" fillId="3" borderId="15" xfId="0" applyFont="1" applyFill="1" applyBorder="1" applyAlignment="1">
      <alignment horizontal="center" vertical="center"/>
    </xf>
    <xf numFmtId="1" fontId="2" fillId="3" borderId="16" xfId="0" applyNumberFormat="1" applyFont="1" applyFill="1" applyBorder="1" applyAlignment="1">
      <alignment vertical="center"/>
    </xf>
    <xf numFmtId="0" fontId="2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3" fontId="2" fillId="3" borderId="16" xfId="0" applyNumberFormat="1" applyFont="1" applyFill="1" applyBorder="1" applyAlignment="1">
      <alignment horizontal="right" vertical="center" wrapText="1"/>
    </xf>
    <xf numFmtId="4" fontId="4" fillId="3" borderId="16" xfId="0" applyNumberFormat="1" applyFont="1" applyFill="1" applyBorder="1" applyAlignment="1">
      <alignment horizontal="right" vertical="center"/>
    </xf>
    <xf numFmtId="3" fontId="4" fillId="3" borderId="16" xfId="0" applyNumberFormat="1" applyFont="1" applyFill="1" applyBorder="1" applyAlignment="1">
      <alignment horizontal="right" vertical="center"/>
    </xf>
    <xf numFmtId="3" fontId="4" fillId="3" borderId="18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/>
    <xf numFmtId="0" fontId="10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3" fontId="1" fillId="3" borderId="6" xfId="0" applyNumberFormat="1" applyFont="1" applyFill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horizontal="right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7" fillId="0" borderId="0" xfId="0" applyFont="1"/>
    <xf numFmtId="0" fontId="1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right" vertical="center" wrapText="1"/>
    </xf>
    <xf numFmtId="4" fontId="4" fillId="5" borderId="2" xfId="0" applyNumberFormat="1" applyFont="1" applyFill="1" applyBorder="1" applyAlignment="1">
      <alignment horizontal="right" vertical="center"/>
    </xf>
    <xf numFmtId="3" fontId="4" fillId="5" borderId="2" xfId="0" applyNumberFormat="1" applyFont="1" applyFill="1" applyBorder="1" applyAlignment="1">
      <alignment vertical="center"/>
    </xf>
    <xf numFmtId="3" fontId="4" fillId="5" borderId="4" xfId="0" applyNumberFormat="1" applyFont="1" applyFill="1" applyBorder="1" applyAlignment="1">
      <alignment horizontal="right" vertical="center"/>
    </xf>
    <xf numFmtId="0" fontId="1" fillId="5" borderId="11" xfId="0" applyFont="1" applyFill="1" applyBorder="1" applyAlignment="1">
      <alignment horizontal="center" vertical="center"/>
    </xf>
    <xf numFmtId="0" fontId="4" fillId="5" borderId="12" xfId="1" applyFill="1" applyBorder="1" applyAlignment="1">
      <alignment vertical="center"/>
    </xf>
    <xf numFmtId="0" fontId="4" fillId="5" borderId="12" xfId="1" applyFill="1" applyBorder="1" applyAlignment="1">
      <alignment horizontal="center"/>
    </xf>
    <xf numFmtId="0" fontId="4" fillId="5" borderId="12" xfId="1" applyFill="1" applyBorder="1" applyAlignment="1">
      <alignment horizontal="center" vertical="center"/>
    </xf>
    <xf numFmtId="3" fontId="4" fillId="5" borderId="12" xfId="1" applyNumberFormat="1" applyFill="1" applyBorder="1" applyAlignment="1">
      <alignment horizontal="right"/>
    </xf>
    <xf numFmtId="3" fontId="2" fillId="5" borderId="12" xfId="0" applyNumberFormat="1" applyFont="1" applyFill="1" applyBorder="1" applyAlignment="1">
      <alignment horizontal="right" vertical="center" wrapText="1"/>
    </xf>
    <xf numFmtId="4" fontId="4" fillId="5" borderId="12" xfId="0" applyNumberFormat="1" applyFont="1" applyFill="1" applyBorder="1" applyAlignment="1">
      <alignment horizontal="center" vertical="center"/>
    </xf>
    <xf numFmtId="3" fontId="4" fillId="5" borderId="12" xfId="0" applyNumberFormat="1" applyFont="1" applyFill="1" applyBorder="1" applyAlignment="1">
      <alignment horizontal="right" vertical="center"/>
    </xf>
    <xf numFmtId="3" fontId="4" fillId="5" borderId="13" xfId="0" applyNumberFormat="1" applyFont="1" applyFill="1" applyBorder="1" applyAlignment="1">
      <alignment horizontal="right" vertical="center"/>
    </xf>
    <xf numFmtId="0" fontId="2" fillId="5" borderId="12" xfId="0" applyFont="1" applyFill="1" applyBorder="1" applyAlignment="1">
      <alignment vertical="center"/>
    </xf>
    <xf numFmtId="0" fontId="2" fillId="5" borderId="12" xfId="0" applyFont="1" applyFill="1" applyBorder="1" applyAlignment="1">
      <alignment horizontal="center" vertical="center"/>
    </xf>
    <xf numFmtId="4" fontId="4" fillId="5" borderId="12" xfId="0" applyNumberFormat="1" applyFont="1" applyFill="1" applyBorder="1" applyAlignment="1">
      <alignment horizontal="right" vertical="center"/>
    </xf>
    <xf numFmtId="3" fontId="4" fillId="5" borderId="12" xfId="0" applyNumberFormat="1" applyFont="1" applyFill="1" applyBorder="1" applyAlignment="1">
      <alignment vertical="center"/>
    </xf>
    <xf numFmtId="0" fontId="1" fillId="0" borderId="0" xfId="0" applyFont="1"/>
    <xf numFmtId="0" fontId="3" fillId="0" borderId="0" xfId="0" applyFont="1"/>
    <xf numFmtId="0" fontId="1" fillId="6" borderId="11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vertical="center"/>
    </xf>
    <xf numFmtId="0" fontId="8" fillId="6" borderId="14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3" fontId="8" fillId="6" borderId="14" xfId="0" applyNumberFormat="1" applyFont="1" applyFill="1" applyBorder="1" applyAlignment="1">
      <alignment horizontal="right" vertical="center" wrapText="1"/>
    </xf>
    <xf numFmtId="4" fontId="4" fillId="6" borderId="12" xfId="0" applyNumberFormat="1" applyFont="1" applyFill="1" applyBorder="1" applyAlignment="1">
      <alignment horizontal="right" vertical="center"/>
    </xf>
    <xf numFmtId="3" fontId="4" fillId="6" borderId="12" xfId="0" applyNumberFormat="1" applyFont="1" applyFill="1" applyBorder="1" applyAlignment="1">
      <alignment vertical="center"/>
    </xf>
    <xf numFmtId="3" fontId="4" fillId="6" borderId="13" xfId="0" applyNumberFormat="1" applyFont="1" applyFill="1" applyBorder="1" applyAlignment="1">
      <alignment horizontal="right" vertical="center"/>
    </xf>
    <xf numFmtId="0" fontId="1" fillId="6" borderId="15" xfId="0" applyFont="1" applyFill="1" applyBorder="1" applyAlignment="1">
      <alignment horizontal="center" vertical="center"/>
    </xf>
    <xf numFmtId="1" fontId="2" fillId="6" borderId="16" xfId="0" applyNumberFormat="1" applyFont="1" applyFill="1" applyBorder="1" applyAlignment="1">
      <alignment vertical="center"/>
    </xf>
    <xf numFmtId="0" fontId="2" fillId="6" borderId="16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3" fontId="2" fillId="6" borderId="16" xfId="0" applyNumberFormat="1" applyFont="1" applyFill="1" applyBorder="1" applyAlignment="1">
      <alignment horizontal="right" vertical="center" wrapText="1"/>
    </xf>
    <xf numFmtId="4" fontId="4" fillId="6" borderId="16" xfId="0" applyNumberFormat="1" applyFont="1" applyFill="1" applyBorder="1" applyAlignment="1">
      <alignment horizontal="right" vertical="center"/>
    </xf>
    <xf numFmtId="3" fontId="4" fillId="6" borderId="16" xfId="0" applyNumberFormat="1" applyFont="1" applyFill="1" applyBorder="1" applyAlignment="1">
      <alignment horizontal="right" vertical="center"/>
    </xf>
    <xf numFmtId="3" fontId="4" fillId="6" borderId="16" xfId="0" applyNumberFormat="1" applyFont="1" applyFill="1" applyBorder="1" applyAlignment="1">
      <alignment vertical="center"/>
    </xf>
    <xf numFmtId="3" fontId="4" fillId="6" borderId="18" xfId="0" applyNumberFormat="1" applyFont="1" applyFill="1" applyBorder="1" applyAlignment="1">
      <alignment horizontal="right" vertical="center"/>
    </xf>
    <xf numFmtId="0" fontId="4" fillId="6" borderId="12" xfId="1" applyFill="1" applyBorder="1" applyAlignment="1">
      <alignment vertical="center"/>
    </xf>
    <xf numFmtId="0" fontId="4" fillId="6" borderId="12" xfId="1" applyFill="1" applyBorder="1" applyAlignment="1">
      <alignment horizontal="center"/>
    </xf>
    <xf numFmtId="0" fontId="4" fillId="6" borderId="12" xfId="1" applyFill="1" applyBorder="1" applyAlignment="1">
      <alignment horizontal="center" vertical="center"/>
    </xf>
    <xf numFmtId="3" fontId="4" fillId="6" borderId="12" xfId="1" applyNumberFormat="1" applyFill="1" applyBorder="1" applyAlignment="1">
      <alignment horizontal="right"/>
    </xf>
    <xf numFmtId="3" fontId="2" fillId="6" borderId="12" xfId="0" applyNumberFormat="1" applyFont="1" applyFill="1" applyBorder="1" applyAlignment="1">
      <alignment horizontal="right" vertical="center" wrapText="1"/>
    </xf>
    <xf numFmtId="4" fontId="4" fillId="6" borderId="12" xfId="0" applyNumberFormat="1" applyFont="1" applyFill="1" applyBorder="1" applyAlignment="1">
      <alignment horizontal="center" vertical="center"/>
    </xf>
    <xf numFmtId="3" fontId="4" fillId="6" borderId="12" xfId="0" applyNumberFormat="1" applyFont="1" applyFill="1" applyBorder="1" applyAlignment="1">
      <alignment horizontal="right" vertical="center"/>
    </xf>
    <xf numFmtId="3" fontId="2" fillId="0" borderId="0" xfId="0" applyNumberFormat="1" applyFont="1"/>
    <xf numFmtId="0" fontId="2" fillId="6" borderId="0" xfId="0" applyFont="1" applyFill="1"/>
    <xf numFmtId="0" fontId="2" fillId="7" borderId="0" xfId="0" applyFont="1" applyFill="1"/>
    <xf numFmtId="0" fontId="1" fillId="7" borderId="1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vertical="center"/>
    </xf>
    <xf numFmtId="0" fontId="2" fillId="7" borderId="12" xfId="0" applyFont="1" applyFill="1" applyBorder="1" applyAlignment="1">
      <alignment horizontal="center" vertical="center"/>
    </xf>
    <xf numFmtId="3" fontId="2" fillId="7" borderId="12" xfId="0" applyNumberFormat="1" applyFont="1" applyFill="1" applyBorder="1" applyAlignment="1">
      <alignment horizontal="right" vertical="center" wrapText="1"/>
    </xf>
    <xf numFmtId="4" fontId="4" fillId="7" borderId="12" xfId="0" applyNumberFormat="1" applyFont="1" applyFill="1" applyBorder="1" applyAlignment="1">
      <alignment horizontal="right" vertical="center"/>
    </xf>
    <xf numFmtId="3" fontId="4" fillId="7" borderId="12" xfId="0" applyNumberFormat="1" applyFont="1" applyFill="1" applyBorder="1" applyAlignment="1">
      <alignment vertical="center"/>
    </xf>
    <xf numFmtId="3" fontId="4" fillId="7" borderId="13" xfId="0" applyNumberFormat="1" applyFont="1" applyFill="1" applyBorder="1" applyAlignment="1">
      <alignment horizontal="right" vertical="center"/>
    </xf>
    <xf numFmtId="0" fontId="8" fillId="7" borderId="12" xfId="0" applyFont="1" applyFill="1" applyBorder="1" applyAlignment="1">
      <alignment vertical="center"/>
    </xf>
    <xf numFmtId="0" fontId="8" fillId="7" borderId="12" xfId="0" applyFont="1" applyFill="1" applyBorder="1" applyAlignment="1">
      <alignment horizontal="center" vertical="center"/>
    </xf>
    <xf numFmtId="3" fontId="8" fillId="7" borderId="12" xfId="0" applyNumberFormat="1" applyFont="1" applyFill="1" applyBorder="1" applyAlignment="1">
      <alignment horizontal="right" vertical="center" wrapText="1"/>
    </xf>
    <xf numFmtId="0" fontId="8" fillId="7" borderId="14" xfId="0" applyFont="1" applyFill="1" applyBorder="1" applyAlignment="1">
      <alignment vertical="center"/>
    </xf>
    <xf numFmtId="0" fontId="8" fillId="7" borderId="14" xfId="0" applyFont="1" applyFill="1" applyBorder="1" applyAlignment="1">
      <alignment horizontal="center" vertical="center"/>
    </xf>
    <xf numFmtId="3" fontId="8" fillId="7" borderId="14" xfId="0" applyNumberFormat="1" applyFont="1" applyFill="1" applyBorder="1" applyAlignment="1">
      <alignment horizontal="right" vertical="center" wrapText="1"/>
    </xf>
    <xf numFmtId="0" fontId="4" fillId="7" borderId="12" xfId="1" applyFill="1" applyBorder="1" applyAlignment="1">
      <alignment vertical="center"/>
    </xf>
    <xf numFmtId="0" fontId="4" fillId="7" borderId="12" xfId="1" applyFill="1" applyBorder="1" applyAlignment="1">
      <alignment horizontal="center"/>
    </xf>
    <xf numFmtId="0" fontId="4" fillId="7" borderId="12" xfId="1" applyFill="1" applyBorder="1" applyAlignment="1">
      <alignment horizontal="center" vertical="center"/>
    </xf>
    <xf numFmtId="3" fontId="4" fillId="7" borderId="12" xfId="1" applyNumberFormat="1" applyFill="1" applyBorder="1" applyAlignment="1">
      <alignment horizontal="right"/>
    </xf>
    <xf numFmtId="4" fontId="4" fillId="7" borderId="12" xfId="0" applyNumberFormat="1" applyFont="1" applyFill="1" applyBorder="1" applyAlignment="1">
      <alignment horizontal="center" vertical="center"/>
    </xf>
    <xf numFmtId="3" fontId="4" fillId="7" borderId="12" xfId="0" applyNumberFormat="1" applyFont="1" applyFill="1" applyBorder="1" applyAlignment="1">
      <alignment horizontal="right" vertical="center"/>
    </xf>
    <xf numFmtId="0" fontId="1" fillId="7" borderId="15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left" vertical="center"/>
    </xf>
    <xf numFmtId="0" fontId="4" fillId="7" borderId="16" xfId="1" applyFill="1" applyBorder="1" applyAlignment="1">
      <alignment horizontal="center"/>
    </xf>
    <xf numFmtId="0" fontId="4" fillId="7" borderId="16" xfId="1" applyFill="1" applyBorder="1" applyAlignment="1">
      <alignment horizontal="center" vertical="center"/>
    </xf>
    <xf numFmtId="3" fontId="4" fillId="7" borderId="16" xfId="1" applyNumberFormat="1" applyFill="1" applyBorder="1" applyAlignment="1">
      <alignment horizontal="right"/>
    </xf>
    <xf numFmtId="3" fontId="2" fillId="7" borderId="16" xfId="0" applyNumberFormat="1" applyFont="1" applyFill="1" applyBorder="1" applyAlignment="1">
      <alignment horizontal="right" vertical="center" wrapText="1"/>
    </xf>
    <xf numFmtId="4" fontId="4" fillId="7" borderId="16" xfId="0" applyNumberFormat="1" applyFont="1" applyFill="1" applyBorder="1" applyAlignment="1">
      <alignment horizontal="center" vertical="center"/>
    </xf>
    <xf numFmtId="3" fontId="4" fillId="7" borderId="16" xfId="0" applyNumberFormat="1" applyFont="1" applyFill="1" applyBorder="1" applyAlignment="1">
      <alignment horizontal="right" vertical="center"/>
    </xf>
    <xf numFmtId="3" fontId="4" fillId="7" borderId="18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5" fillId="3" borderId="2" xfId="1" applyFont="1" applyFill="1" applyBorder="1" applyAlignment="1">
      <alignment vertical="center"/>
    </xf>
    <xf numFmtId="0" fontId="4" fillId="3" borderId="2" xfId="1" applyFill="1" applyBorder="1" applyAlignment="1">
      <alignment horizontal="center"/>
    </xf>
    <xf numFmtId="0" fontId="4" fillId="3" borderId="2" xfId="1" applyFill="1" applyBorder="1" applyAlignment="1">
      <alignment horizontal="center" vertical="center"/>
    </xf>
    <xf numFmtId="3" fontId="4" fillId="3" borderId="2" xfId="1" applyNumberFormat="1" applyFill="1" applyBorder="1" applyAlignment="1">
      <alignment horizontal="right"/>
    </xf>
    <xf numFmtId="3" fontId="2" fillId="3" borderId="2" xfId="0" applyNumberFormat="1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0" fontId="18" fillId="0" borderId="0" xfId="0" applyFont="1"/>
    <xf numFmtId="3" fontId="8" fillId="0" borderId="0" xfId="0" applyNumberFormat="1" applyFont="1" applyAlignment="1">
      <alignment horizontal="left"/>
    </xf>
    <xf numFmtId="0" fontId="2" fillId="5" borderId="0" xfId="0" applyFont="1" applyFill="1"/>
    <xf numFmtId="0" fontId="19" fillId="0" borderId="0" xfId="0" applyFont="1" applyAlignment="1">
      <alignment horizontal="right" vertical="center"/>
    </xf>
    <xf numFmtId="0" fontId="0" fillId="0" borderId="12" xfId="0" applyBorder="1"/>
    <xf numFmtId="0" fontId="20" fillId="0" borderId="12" xfId="0" applyFont="1" applyBorder="1"/>
    <xf numFmtId="0" fontId="0" fillId="0" borderId="12" xfId="0" applyBorder="1" applyAlignment="1">
      <alignment horizontal="right"/>
    </xf>
    <xf numFmtId="0" fontId="20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wrapText="1"/>
    </xf>
    <xf numFmtId="0" fontId="20" fillId="0" borderId="12" xfId="0" applyFont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29" xfId="0" applyNumberFormat="1" applyFont="1" applyBorder="1" applyAlignment="1">
      <alignment horizontal="center" vertical="center" wrapText="1"/>
    </xf>
    <xf numFmtId="3" fontId="1" fillId="0" borderId="24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4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2" xfId="1" xr:uid="{43B8272E-B185-46AD-8D3A-13E3C39E5AE2}"/>
    <cellStyle name="Normal 2 3 2" xfId="2" xr:uid="{0AC74FB0-D7D2-4EA2-9C4F-2EC8F743D4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tum-my.sharepoint.com/personal/peteris_kazulis_fortum_com/Documents/My%20Offline%20Files/_Investicijas_2021/SAT_SZ_aprekini_kriteriji/SAT_CSP_SZ_aprekins_Investicijas_17032021_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zmaksas"/>
      <sheetName val="Pieslēgto objektu paterins"/>
      <sheetName val="SAT garumi"/>
      <sheetName val="Zudumu aprēķins pirms"/>
      <sheetName val="Zudumu aprēķins pēc"/>
      <sheetName val="SAT_SZ_kriteriji"/>
      <sheetName val="temp.gr."/>
    </sheetNames>
    <sheetDataSet>
      <sheetData sheetId="0" refreshError="1"/>
      <sheetData sheetId="1" refreshError="1"/>
      <sheetData sheetId="2" refreshError="1">
        <row r="9">
          <cell r="V9">
            <v>45</v>
          </cell>
        </row>
        <row r="62">
          <cell r="C62" t="str">
            <v>SAT pārbūve pie CSP</v>
          </cell>
        </row>
      </sheetData>
      <sheetData sheetId="3" refreshError="1"/>
      <sheetData sheetId="4" refreshError="1">
        <row r="4">
          <cell r="C4" t="str">
            <v xml:space="preserve">Virszemes SAT </v>
          </cell>
        </row>
        <row r="6">
          <cell r="C6" t="str">
            <v>Pazemes SAT pārbūve / rekonstrukcija / optimizācija</v>
          </cell>
        </row>
        <row r="7">
          <cell r="C7" t="str">
            <v>Cukura iela 18</v>
          </cell>
        </row>
        <row r="9">
          <cell r="C9" t="str">
            <v>Kr. Barona iela10</v>
          </cell>
        </row>
        <row r="11">
          <cell r="C11" t="str">
            <v>Meiju ceļš 25-33</v>
          </cell>
        </row>
        <row r="13">
          <cell r="C13" t="str">
            <v>Uzvaras iela 47a</v>
          </cell>
        </row>
        <row r="33">
          <cell r="C33" t="str">
            <v>CSP Kameņu iela 2 (apvadtrases izbūve)</v>
          </cell>
        </row>
        <row r="34">
          <cell r="C34" t="str">
            <v>CSP Dambja iela 2c (apvadtrases izbūve)</v>
          </cell>
        </row>
        <row r="119">
          <cell r="C119" t="str">
            <v>Brīvības bulvāris 41</v>
          </cell>
        </row>
        <row r="121">
          <cell r="C121" t="str">
            <v>Garozas iela 32</v>
          </cell>
        </row>
        <row r="122">
          <cell r="C122" t="str">
            <v>Garozas iela 36</v>
          </cell>
        </row>
        <row r="123">
          <cell r="C123" t="str">
            <v>Helmaņa iela 2a</v>
          </cell>
        </row>
        <row r="124">
          <cell r="C124" t="str">
            <v>Kungu iela 25</v>
          </cell>
        </row>
        <row r="126">
          <cell r="C126" t="str">
            <v>Loka maģistrāle 29</v>
          </cell>
        </row>
        <row r="127">
          <cell r="C127" t="str">
            <v>Pasta iela 28 garāžas / Pasta iela 28 TET</v>
          </cell>
        </row>
        <row r="130">
          <cell r="C130" t="str">
            <v>Svētes iela 21</v>
          </cell>
        </row>
        <row r="132">
          <cell r="C132" t="str">
            <v>Vīgriežu iela 28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FA943-5A90-45D3-A819-09464351D6ED}">
  <dimension ref="A1:Y71"/>
  <sheetViews>
    <sheetView zoomScale="90" zoomScaleNormal="90" workbookViewId="0">
      <selection sqref="A1:J1"/>
    </sheetView>
  </sheetViews>
  <sheetFormatPr defaultColWidth="8.26953125" defaultRowHeight="12.5" outlineLevelRow="1" x14ac:dyDescent="0.25"/>
  <cols>
    <col min="1" max="1" width="4.54296875" style="18" customWidth="1"/>
    <col min="2" max="2" width="56.7265625" style="3" customWidth="1"/>
    <col min="3" max="3" width="8.7265625" style="3" customWidth="1"/>
    <col min="4" max="4" width="17" style="19" customWidth="1"/>
    <col min="5" max="5" width="8.81640625" style="18" customWidth="1"/>
    <col min="6" max="6" width="8.1796875" style="17" bestFit="1" customWidth="1"/>
    <col min="7" max="7" width="13.453125" style="21" customWidth="1"/>
    <col min="8" max="8" width="13.453125" style="22" customWidth="1"/>
    <col min="9" max="9" width="15.26953125" style="22" customWidth="1"/>
    <col min="10" max="10" width="12.453125" style="22" customWidth="1"/>
    <col min="11" max="11" width="10" style="3" customWidth="1"/>
    <col min="12" max="12" width="8.26953125" style="3"/>
    <col min="13" max="13" width="11.453125" style="3" customWidth="1"/>
    <col min="14" max="14" width="15.81640625" style="3" customWidth="1"/>
    <col min="15" max="17" width="8.26953125" style="3"/>
    <col min="18" max="18" width="26.453125" style="3" customWidth="1"/>
    <col min="19" max="16384" width="8.26953125" style="3"/>
  </cols>
  <sheetData>
    <row r="1" spans="1:25" ht="57" customHeight="1" x14ac:dyDescent="0.25">
      <c r="A1" s="199"/>
      <c r="B1" s="200"/>
      <c r="C1" s="200"/>
      <c r="D1" s="200"/>
      <c r="E1" s="200"/>
      <c r="F1" s="200"/>
      <c r="G1" s="200"/>
      <c r="H1" s="200"/>
      <c r="I1" s="200"/>
      <c r="J1" s="200"/>
    </row>
    <row r="2" spans="1:25" ht="13" thickBot="1" x14ac:dyDescent="0.3"/>
    <row r="3" spans="1:25" ht="80.25" customHeight="1" thickBot="1" x14ac:dyDescent="0.3">
      <c r="A3" s="1" t="s">
        <v>0</v>
      </c>
      <c r="B3" s="2" t="s">
        <v>1</v>
      </c>
      <c r="C3" s="30" t="s">
        <v>2</v>
      </c>
      <c r="D3" s="30" t="s">
        <v>3</v>
      </c>
      <c r="E3" s="31" t="s">
        <v>4</v>
      </c>
      <c r="F3" s="31" t="s">
        <v>5</v>
      </c>
      <c r="G3" s="32" t="s">
        <v>6</v>
      </c>
      <c r="H3" s="23" t="s">
        <v>7</v>
      </c>
      <c r="I3" s="23" t="s">
        <v>8</v>
      </c>
      <c r="J3" s="33" t="s">
        <v>9</v>
      </c>
    </row>
    <row r="4" spans="1:25" ht="13.5" outlineLevel="1" thickBot="1" x14ac:dyDescent="0.3">
      <c r="A4" s="53"/>
      <c r="B4" s="54" t="str">
        <f>'[1]Zudumu aprēķins pēc'!C4</f>
        <v xml:space="preserve">Virszemes SAT </v>
      </c>
      <c r="C4" s="55"/>
      <c r="D4" s="55"/>
      <c r="E4" s="56"/>
      <c r="F4" s="56"/>
      <c r="G4" s="57"/>
      <c r="H4" s="58"/>
      <c r="I4" s="59">
        <v>0.12</v>
      </c>
      <c r="J4" s="60"/>
      <c r="M4" s="3" t="s">
        <v>10</v>
      </c>
      <c r="N4" s="3" t="s">
        <v>11</v>
      </c>
    </row>
    <row r="5" spans="1:25" ht="21.65" customHeight="1" outlineLevel="1" x14ac:dyDescent="0.3">
      <c r="A5" s="101">
        <v>1</v>
      </c>
      <c r="B5" s="102" t="s">
        <v>12</v>
      </c>
      <c r="C5" s="103" t="s">
        <v>13</v>
      </c>
      <c r="D5" s="103" t="s">
        <v>14</v>
      </c>
      <c r="E5" s="104">
        <v>91</v>
      </c>
      <c r="F5" s="104">
        <v>175</v>
      </c>
      <c r="G5" s="105">
        <v>690</v>
      </c>
      <c r="H5" s="106">
        <f>G5*F5</f>
        <v>120750</v>
      </c>
      <c r="I5" s="106">
        <f>H5*$I$4</f>
        <v>14490</v>
      </c>
      <c r="J5" s="107">
        <f>I5+H5</f>
        <v>135240</v>
      </c>
      <c r="K5" s="121"/>
      <c r="L5" s="191" t="s">
        <v>15</v>
      </c>
      <c r="M5" s="147">
        <f>F5+F13+F54</f>
        <v>454</v>
      </c>
      <c r="N5" s="147">
        <f>H5+H13+H54</f>
        <v>368115</v>
      </c>
      <c r="O5" s="121"/>
      <c r="P5" s="3" t="s">
        <v>16</v>
      </c>
      <c r="Q5" s="121"/>
      <c r="R5" s="121"/>
    </row>
    <row r="6" spans="1:25" ht="13" outlineLevel="1" x14ac:dyDescent="0.3">
      <c r="A6" s="7"/>
      <c r="B6" s="46" t="str">
        <f>'[1]Zudumu aprēķins pēc'!C6</f>
        <v>Pazemes SAT pārbūve / rekonstrukcija / optimizācija</v>
      </c>
      <c r="C6" s="47" t="s">
        <v>17</v>
      </c>
      <c r="D6" s="48"/>
      <c r="E6" s="49"/>
      <c r="F6" s="49"/>
      <c r="G6" s="50"/>
      <c r="H6" s="51"/>
      <c r="I6" s="51"/>
      <c r="J6" s="51"/>
      <c r="L6" s="148" t="s">
        <v>18</v>
      </c>
      <c r="M6" s="147">
        <f>F17+F19+F56+F16+F15+F57</f>
        <v>484</v>
      </c>
      <c r="N6" s="147">
        <f>H17+H19+H56+H16+H15+H57</f>
        <v>360190</v>
      </c>
    </row>
    <row r="7" spans="1:25" ht="14.15" customHeight="1" outlineLevel="1" x14ac:dyDescent="0.25">
      <c r="A7" s="150">
        <v>2</v>
      </c>
      <c r="B7" s="151" t="str">
        <f>'[1]Zudumu aprēķins pēc'!C7</f>
        <v>Cukura iela 18</v>
      </c>
      <c r="C7" s="152" t="s">
        <v>19</v>
      </c>
      <c r="D7" s="152" t="s">
        <v>20</v>
      </c>
      <c r="E7" s="153">
        <v>45</v>
      </c>
      <c r="F7" s="153">
        <v>50</v>
      </c>
      <c r="G7" s="154">
        <v>780</v>
      </c>
      <c r="H7" s="155">
        <f t="shared" ref="H7:H19" si="0">G7*F7</f>
        <v>39000</v>
      </c>
      <c r="I7" s="155">
        <f>H7*$I$4</f>
        <v>4680</v>
      </c>
      <c r="J7" s="156">
        <f>H7+I7</f>
        <v>43680</v>
      </c>
      <c r="L7" s="149" t="s">
        <v>21</v>
      </c>
      <c r="M7" s="147">
        <f>F8+F9+F10+F11+F12+F14+F18+F55+F58+F7</f>
        <v>539</v>
      </c>
      <c r="N7" s="147">
        <f>H8+H9+H10+H11+H12+H14+H18+H55+H58+H7</f>
        <v>330403</v>
      </c>
      <c r="P7" s="3" t="s">
        <v>22</v>
      </c>
    </row>
    <row r="8" spans="1:25" ht="27" customHeight="1" outlineLevel="1" x14ac:dyDescent="0.25">
      <c r="A8" s="150">
        <v>3</v>
      </c>
      <c r="B8" s="151" t="s">
        <v>23</v>
      </c>
      <c r="C8" s="152" t="s">
        <v>19</v>
      </c>
      <c r="D8" s="152" t="s">
        <v>24</v>
      </c>
      <c r="E8" s="153">
        <v>60</v>
      </c>
      <c r="F8" s="153">
        <v>60</v>
      </c>
      <c r="G8" s="154">
        <v>580</v>
      </c>
      <c r="H8" s="155">
        <f t="shared" si="0"/>
        <v>34800</v>
      </c>
      <c r="I8" s="155">
        <f t="shared" ref="I8:I19" si="1">H8*$I$4</f>
        <v>4176</v>
      </c>
      <c r="J8" s="156">
        <f t="shared" ref="J8:J19" si="2">H8+I8</f>
        <v>38976</v>
      </c>
    </row>
    <row r="9" spans="1:25" ht="14.15" customHeight="1" outlineLevel="1" x14ac:dyDescent="0.25">
      <c r="A9" s="150">
        <v>4</v>
      </c>
      <c r="B9" s="151" t="str">
        <f>'[1]Zudumu aprēķins pēc'!C9</f>
        <v>Kr. Barona iela10</v>
      </c>
      <c r="C9" s="152" t="s">
        <v>19</v>
      </c>
      <c r="D9" s="152" t="s">
        <v>25</v>
      </c>
      <c r="E9" s="153">
        <v>41</v>
      </c>
      <c r="F9" s="153">
        <v>41</v>
      </c>
      <c r="G9" s="154">
        <v>580</v>
      </c>
      <c r="H9" s="155">
        <f t="shared" si="0"/>
        <v>23780</v>
      </c>
      <c r="I9" s="155">
        <f t="shared" si="1"/>
        <v>2853.6</v>
      </c>
      <c r="J9" s="156">
        <f t="shared" si="2"/>
        <v>26633.599999999999</v>
      </c>
    </row>
    <row r="10" spans="1:25" ht="39.65" customHeight="1" outlineLevel="1" x14ac:dyDescent="0.3">
      <c r="A10" s="150">
        <v>5</v>
      </c>
      <c r="B10" s="151" t="s">
        <v>26</v>
      </c>
      <c r="C10" s="152" t="s">
        <v>19</v>
      </c>
      <c r="D10" s="152" t="s">
        <v>27</v>
      </c>
      <c r="E10" s="153">
        <v>43</v>
      </c>
      <c r="F10" s="153">
        <v>43</v>
      </c>
      <c r="G10" s="154">
        <v>580</v>
      </c>
      <c r="H10" s="155">
        <f t="shared" si="0"/>
        <v>24940</v>
      </c>
      <c r="I10" s="155">
        <f t="shared" si="1"/>
        <v>2992.7999999999997</v>
      </c>
      <c r="J10" s="156">
        <f t="shared" si="2"/>
        <v>27932.799999999999</v>
      </c>
      <c r="K10" s="100"/>
      <c r="L10" s="100"/>
      <c r="M10" s="100"/>
      <c r="N10" s="100"/>
      <c r="O10" s="100"/>
      <c r="P10" s="100"/>
      <c r="Q10" s="100"/>
      <c r="R10" s="100"/>
    </row>
    <row r="11" spans="1:25" ht="14.15" customHeight="1" outlineLevel="1" x14ac:dyDescent="0.25">
      <c r="A11" s="150">
        <v>6</v>
      </c>
      <c r="B11" s="151" t="str">
        <f>'[1]Zudumu aprēķins pēc'!C11</f>
        <v>Meiju ceļš 25-33</v>
      </c>
      <c r="C11" s="152" t="s">
        <v>19</v>
      </c>
      <c r="D11" s="152" t="s">
        <v>28</v>
      </c>
      <c r="E11" s="153">
        <v>153</v>
      </c>
      <c r="F11" s="153">
        <v>153</v>
      </c>
      <c r="G11" s="154">
        <v>580</v>
      </c>
      <c r="H11" s="155">
        <f t="shared" si="0"/>
        <v>88740</v>
      </c>
      <c r="I11" s="155">
        <f t="shared" si="1"/>
        <v>10648.8</v>
      </c>
      <c r="J11" s="156">
        <f t="shared" si="2"/>
        <v>99388.800000000003</v>
      </c>
      <c r="K11" s="122"/>
      <c r="L11" s="122"/>
      <c r="M11" s="122"/>
      <c r="N11" s="122"/>
      <c r="O11" s="122"/>
      <c r="P11" s="122"/>
      <c r="Q11" s="122"/>
      <c r="R11" s="122"/>
    </row>
    <row r="12" spans="1:25" ht="14.15" customHeight="1" outlineLevel="1" x14ac:dyDescent="0.25">
      <c r="A12" s="150">
        <v>7</v>
      </c>
      <c r="B12" s="151" t="str">
        <f>'[1]Zudumu aprēķins pēc'!C13</f>
        <v>Uzvaras iela 47a</v>
      </c>
      <c r="C12" s="152" t="s">
        <v>19</v>
      </c>
      <c r="D12" s="152" t="s">
        <v>24</v>
      </c>
      <c r="E12" s="153">
        <v>46</v>
      </c>
      <c r="F12" s="153">
        <v>46</v>
      </c>
      <c r="G12" s="154">
        <v>480</v>
      </c>
      <c r="H12" s="155">
        <f t="shared" si="0"/>
        <v>22080</v>
      </c>
      <c r="I12" s="155">
        <f t="shared" si="1"/>
        <v>2649.6</v>
      </c>
      <c r="J12" s="156">
        <f t="shared" si="2"/>
        <v>24729.599999999999</v>
      </c>
      <c r="K12" s="122"/>
      <c r="L12" s="122"/>
      <c r="M12" s="122"/>
      <c r="N12" s="122"/>
      <c r="O12" s="122"/>
      <c r="P12" s="122"/>
      <c r="Q12" s="122"/>
      <c r="R12" s="122"/>
    </row>
    <row r="13" spans="1:25" ht="29.25" customHeight="1" outlineLevel="1" x14ac:dyDescent="0.25">
      <c r="A13" s="108">
        <v>8</v>
      </c>
      <c r="B13" s="117" t="s">
        <v>29</v>
      </c>
      <c r="C13" s="118" t="s">
        <v>19</v>
      </c>
      <c r="D13" s="118" t="s">
        <v>30</v>
      </c>
      <c r="E13" s="113">
        <v>159</v>
      </c>
      <c r="F13" s="113">
        <v>159</v>
      </c>
      <c r="G13" s="119">
        <v>635</v>
      </c>
      <c r="H13" s="120">
        <f t="shared" si="0"/>
        <v>100965</v>
      </c>
      <c r="I13" s="120">
        <f t="shared" si="1"/>
        <v>12115.8</v>
      </c>
      <c r="J13" s="116">
        <f t="shared" si="2"/>
        <v>113080.8</v>
      </c>
      <c r="K13" s="122"/>
      <c r="L13" s="122"/>
      <c r="M13" s="122"/>
      <c r="N13" s="122"/>
      <c r="O13" s="122"/>
      <c r="P13" s="122"/>
      <c r="Q13" s="122"/>
      <c r="R13" s="122"/>
    </row>
    <row r="14" spans="1:25" ht="14.15" customHeight="1" outlineLevel="1" x14ac:dyDescent="0.25">
      <c r="A14" s="150">
        <v>9</v>
      </c>
      <c r="B14" s="157" t="s">
        <v>31</v>
      </c>
      <c r="C14" s="158" t="s">
        <v>19</v>
      </c>
      <c r="D14" s="158" t="s">
        <v>32</v>
      </c>
      <c r="E14" s="159">
        <v>23</v>
      </c>
      <c r="F14" s="159">
        <v>23</v>
      </c>
      <c r="G14" s="154">
        <v>581</v>
      </c>
      <c r="H14" s="155">
        <f t="shared" si="0"/>
        <v>13363</v>
      </c>
      <c r="I14" s="155">
        <f t="shared" si="1"/>
        <v>1603.56</v>
      </c>
      <c r="J14" s="156">
        <f t="shared" si="2"/>
        <v>14966.56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4.15" customHeight="1" outlineLevel="1" x14ac:dyDescent="0.25">
      <c r="A15" s="123">
        <v>10</v>
      </c>
      <c r="B15" s="124" t="s">
        <v>33</v>
      </c>
      <c r="C15" s="125" t="s">
        <v>19</v>
      </c>
      <c r="D15" s="126" t="s">
        <v>32</v>
      </c>
      <c r="E15" s="127">
        <v>22</v>
      </c>
      <c r="F15" s="127">
        <v>25</v>
      </c>
      <c r="G15" s="128">
        <v>580</v>
      </c>
      <c r="H15" s="129">
        <f t="shared" si="0"/>
        <v>14500</v>
      </c>
      <c r="I15" s="129">
        <f t="shared" si="1"/>
        <v>1740</v>
      </c>
      <c r="J15" s="130">
        <f t="shared" si="2"/>
        <v>16240</v>
      </c>
      <c r="K15" s="4"/>
      <c r="L15" s="4"/>
      <c r="M15" s="4"/>
      <c r="N15" s="4"/>
      <c r="O15" s="4"/>
      <c r="P15" s="4"/>
      <c r="Q15" s="190">
        <f>H5+H13+H19+H16+H54</f>
        <v>401755</v>
      </c>
      <c r="R15" s="4"/>
      <c r="S15" s="5"/>
      <c r="T15" s="5"/>
      <c r="U15" s="5"/>
      <c r="V15" s="5"/>
      <c r="W15" s="5"/>
      <c r="X15" s="5"/>
      <c r="Y15" s="5"/>
    </row>
    <row r="16" spans="1:25" ht="14.15" customHeight="1" outlineLevel="1" x14ac:dyDescent="0.25">
      <c r="A16" s="123">
        <v>11</v>
      </c>
      <c r="B16" s="124" t="s">
        <v>34</v>
      </c>
      <c r="C16" s="125" t="s">
        <v>19</v>
      </c>
      <c r="D16" s="126" t="s">
        <v>32</v>
      </c>
      <c r="E16" s="127">
        <v>22</v>
      </c>
      <c r="F16" s="127">
        <v>22</v>
      </c>
      <c r="G16" s="128">
        <v>580</v>
      </c>
      <c r="H16" s="129">
        <f t="shared" si="0"/>
        <v>12760</v>
      </c>
      <c r="I16" s="129">
        <f t="shared" si="1"/>
        <v>1531.2</v>
      </c>
      <c r="J16" s="130">
        <f t="shared" si="2"/>
        <v>14291.2</v>
      </c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</row>
    <row r="17" spans="1:25" ht="14.15" customHeight="1" outlineLevel="1" x14ac:dyDescent="0.25">
      <c r="A17" s="123">
        <v>12</v>
      </c>
      <c r="B17" s="124" t="s">
        <v>35</v>
      </c>
      <c r="C17" s="125" t="s">
        <v>19</v>
      </c>
      <c r="D17" s="126" t="s">
        <v>36</v>
      </c>
      <c r="E17" s="127">
        <v>243</v>
      </c>
      <c r="F17" s="127">
        <v>243</v>
      </c>
      <c r="G17" s="128">
        <v>790</v>
      </c>
      <c r="H17" s="129">
        <f t="shared" si="0"/>
        <v>191970</v>
      </c>
      <c r="I17" s="129">
        <f t="shared" si="1"/>
        <v>23036.399999999998</v>
      </c>
      <c r="J17" s="130">
        <f t="shared" si="2"/>
        <v>215006.4</v>
      </c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</row>
    <row r="18" spans="1:25" ht="14.15" customHeight="1" outlineLevel="1" x14ac:dyDescent="0.25">
      <c r="A18" s="150">
        <v>13</v>
      </c>
      <c r="B18" s="160" t="s">
        <v>37</v>
      </c>
      <c r="C18" s="161" t="s">
        <v>19</v>
      </c>
      <c r="D18" s="152" t="s">
        <v>38</v>
      </c>
      <c r="E18" s="162">
        <v>50</v>
      </c>
      <c r="F18" s="162">
        <v>50</v>
      </c>
      <c r="G18" s="154">
        <v>580</v>
      </c>
      <c r="H18" s="155">
        <f t="shared" si="0"/>
        <v>29000</v>
      </c>
      <c r="I18" s="155">
        <f t="shared" si="1"/>
        <v>3480</v>
      </c>
      <c r="J18" s="156">
        <f t="shared" si="2"/>
        <v>32480</v>
      </c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</row>
    <row r="19" spans="1:25" ht="14.15" customHeight="1" outlineLevel="1" thickBot="1" x14ac:dyDescent="0.3">
      <c r="A19" s="131">
        <v>49</v>
      </c>
      <c r="B19" s="132" t="s">
        <v>39</v>
      </c>
      <c r="C19" s="133" t="s">
        <v>19</v>
      </c>
      <c r="D19" s="134" t="s">
        <v>40</v>
      </c>
      <c r="E19" s="135">
        <v>35</v>
      </c>
      <c r="F19" s="135">
        <v>36</v>
      </c>
      <c r="G19" s="136">
        <v>580</v>
      </c>
      <c r="H19" s="137">
        <f t="shared" si="0"/>
        <v>20880</v>
      </c>
      <c r="I19" s="138">
        <f t="shared" si="1"/>
        <v>2505.6</v>
      </c>
      <c r="J19" s="139">
        <f t="shared" si="2"/>
        <v>23385.599999999999</v>
      </c>
    </row>
    <row r="20" spans="1:25" ht="14.15" customHeight="1" outlineLevel="1" thickBot="1" x14ac:dyDescent="0.3">
      <c r="A20" s="201" t="s">
        <v>17</v>
      </c>
      <c r="B20" s="202"/>
      <c r="C20" s="202"/>
      <c r="D20" s="202"/>
      <c r="E20" s="203"/>
      <c r="F20" s="35">
        <f>SUM(F5:F19)</f>
        <v>1126</v>
      </c>
      <c r="G20" s="52">
        <f>H20/F20</f>
        <v>654.99822380106571</v>
      </c>
      <c r="H20" s="36">
        <f>SUM(H5:H19)</f>
        <v>737528</v>
      </c>
      <c r="I20" s="36">
        <f>SUM(I5:I19)</f>
        <v>88503.359999999986</v>
      </c>
      <c r="J20" s="36">
        <f>SUM(J5:J19)</f>
        <v>826031.36</v>
      </c>
    </row>
    <row r="21" spans="1:25" ht="13.5" outlineLevel="1" thickBot="1" x14ac:dyDescent="0.35">
      <c r="A21" s="7"/>
      <c r="B21" s="39" t="s">
        <v>41</v>
      </c>
      <c r="C21" s="40" t="s">
        <v>17</v>
      </c>
      <c r="D21" s="41"/>
      <c r="E21" s="42"/>
      <c r="F21" s="42"/>
      <c r="G21" s="43"/>
      <c r="H21" s="44"/>
      <c r="I21" s="44"/>
      <c r="J21" s="44"/>
      <c r="L21" s="187" t="s">
        <v>42</v>
      </c>
      <c r="M21" s="188">
        <f>F51</f>
        <v>1676</v>
      </c>
      <c r="N21" s="188">
        <f>H51+H61</f>
        <v>415602</v>
      </c>
      <c r="O21" s="186"/>
      <c r="P21" s="186"/>
      <c r="Q21" s="186"/>
      <c r="R21" s="186"/>
    </row>
    <row r="22" spans="1:25" ht="14.15" customHeight="1" outlineLevel="1" x14ac:dyDescent="0.25">
      <c r="A22" s="61">
        <v>14</v>
      </c>
      <c r="B22" s="62" t="str">
        <f>'[1]Zudumu aprēķins pēc'!C119</f>
        <v>Brīvības bulvāris 41</v>
      </c>
      <c r="C22" s="63" t="s">
        <v>43</v>
      </c>
      <c r="D22" s="64" t="s">
        <v>14</v>
      </c>
      <c r="E22" s="65">
        <v>42</v>
      </c>
      <c r="F22" s="65">
        <v>42</v>
      </c>
      <c r="G22" s="66">
        <v>190</v>
      </c>
      <c r="H22" s="67">
        <f t="shared" ref="H22:H46" si="3">G22*F22</f>
        <v>7980</v>
      </c>
      <c r="I22" s="67">
        <f>H22*$I$4</f>
        <v>957.59999999999991</v>
      </c>
      <c r="J22" s="68">
        <f>I22+H22</f>
        <v>8937.6</v>
      </c>
      <c r="K22" s="186"/>
      <c r="L22" s="186"/>
      <c r="M22" s="186"/>
      <c r="N22" s="186"/>
      <c r="O22" s="186"/>
      <c r="P22" s="186"/>
      <c r="Q22" s="186"/>
      <c r="R22" s="186"/>
    </row>
    <row r="23" spans="1:25" ht="14.15" customHeight="1" outlineLevel="1" x14ac:dyDescent="0.25">
      <c r="A23" s="69">
        <v>15</v>
      </c>
      <c r="B23" s="70" t="s">
        <v>44</v>
      </c>
      <c r="C23" s="71" t="s">
        <v>43</v>
      </c>
      <c r="D23" s="72" t="s">
        <v>45</v>
      </c>
      <c r="E23" s="73">
        <v>78</v>
      </c>
      <c r="F23" s="73">
        <v>78</v>
      </c>
      <c r="G23" s="74">
        <v>230</v>
      </c>
      <c r="H23" s="75">
        <f t="shared" si="3"/>
        <v>17940</v>
      </c>
      <c r="I23" s="75">
        <f t="shared" ref="I23:I46" si="4">H23*$I$4</f>
        <v>2152.7999999999997</v>
      </c>
      <c r="J23" s="76">
        <f t="shared" ref="J23:J46" si="5">I23+H23</f>
        <v>20092.8</v>
      </c>
      <c r="K23" s="186"/>
      <c r="L23" s="186"/>
      <c r="M23" s="186"/>
      <c r="N23" s="186"/>
      <c r="O23" s="186"/>
      <c r="P23" s="186"/>
      <c r="Q23" s="186"/>
      <c r="R23" s="186"/>
    </row>
    <row r="24" spans="1:25" ht="14.15" customHeight="1" outlineLevel="1" x14ac:dyDescent="0.25">
      <c r="A24" s="69">
        <v>16</v>
      </c>
      <c r="B24" s="70" t="s">
        <v>46</v>
      </c>
      <c r="C24" s="71" t="s">
        <v>43</v>
      </c>
      <c r="D24" s="72" t="s">
        <v>45</v>
      </c>
      <c r="E24" s="73">
        <v>42</v>
      </c>
      <c r="F24" s="73">
        <v>42</v>
      </c>
      <c r="G24" s="74">
        <v>230</v>
      </c>
      <c r="H24" s="75">
        <f t="shared" si="3"/>
        <v>9660</v>
      </c>
      <c r="I24" s="75">
        <f t="shared" si="4"/>
        <v>1159.2</v>
      </c>
      <c r="J24" s="76">
        <f t="shared" si="5"/>
        <v>10819.2</v>
      </c>
      <c r="K24" s="186"/>
      <c r="L24" s="186"/>
      <c r="M24" s="186"/>
      <c r="N24" s="186"/>
      <c r="O24" s="186"/>
      <c r="P24" s="186"/>
      <c r="Q24" s="186"/>
      <c r="R24" s="186"/>
    </row>
    <row r="25" spans="1:25" ht="14.15" customHeight="1" outlineLevel="1" x14ac:dyDescent="0.25">
      <c r="A25" s="69">
        <v>17</v>
      </c>
      <c r="B25" s="70" t="s">
        <v>47</v>
      </c>
      <c r="C25" s="71" t="s">
        <v>43</v>
      </c>
      <c r="D25" s="72" t="s">
        <v>27</v>
      </c>
      <c r="E25" s="73">
        <v>74</v>
      </c>
      <c r="F25" s="73">
        <v>74</v>
      </c>
      <c r="G25" s="74">
        <v>230</v>
      </c>
      <c r="H25" s="75">
        <f t="shared" si="3"/>
        <v>17020</v>
      </c>
      <c r="I25" s="75">
        <f t="shared" si="4"/>
        <v>2042.3999999999999</v>
      </c>
      <c r="J25" s="76">
        <f t="shared" si="5"/>
        <v>19062.400000000001</v>
      </c>
      <c r="K25" s="186"/>
      <c r="L25" s="186"/>
      <c r="M25" s="186"/>
      <c r="N25" s="186"/>
      <c r="O25" s="186"/>
      <c r="P25" s="186"/>
      <c r="Q25" s="186"/>
      <c r="R25" s="186"/>
    </row>
    <row r="26" spans="1:25" ht="14.15" customHeight="1" outlineLevel="1" x14ac:dyDescent="0.25">
      <c r="A26" s="69">
        <v>18</v>
      </c>
      <c r="B26" s="70" t="str">
        <f>'[1]Zudumu aprēķins pēc'!C121</f>
        <v>Garozas iela 32</v>
      </c>
      <c r="C26" s="71" t="s">
        <v>43</v>
      </c>
      <c r="D26" s="72" t="s">
        <v>14</v>
      </c>
      <c r="E26" s="73">
        <v>66</v>
      </c>
      <c r="F26" s="73">
        <v>66</v>
      </c>
      <c r="G26" s="74">
        <v>190</v>
      </c>
      <c r="H26" s="75">
        <f t="shared" si="3"/>
        <v>12540</v>
      </c>
      <c r="I26" s="75">
        <f t="shared" si="4"/>
        <v>1504.8</v>
      </c>
      <c r="J26" s="76">
        <f t="shared" si="5"/>
        <v>14044.8</v>
      </c>
      <c r="K26" s="186"/>
      <c r="L26" s="186"/>
      <c r="M26" s="186"/>
      <c r="N26" s="186"/>
      <c r="O26" s="186"/>
      <c r="P26" s="186"/>
      <c r="Q26" s="186"/>
      <c r="R26" s="186"/>
    </row>
    <row r="27" spans="1:25" ht="14.15" customHeight="1" outlineLevel="1" x14ac:dyDescent="0.25">
      <c r="A27" s="69">
        <v>19</v>
      </c>
      <c r="B27" s="70" t="str">
        <f>'[1]Zudumu aprēķins pēc'!C124</f>
        <v>Kungu iela 25</v>
      </c>
      <c r="C27" s="71" t="s">
        <v>43</v>
      </c>
      <c r="D27" s="77" t="s">
        <v>45</v>
      </c>
      <c r="E27" s="73">
        <v>40</v>
      </c>
      <c r="F27" s="73">
        <v>40</v>
      </c>
      <c r="G27" s="74">
        <v>230</v>
      </c>
      <c r="H27" s="75">
        <f t="shared" si="3"/>
        <v>9200</v>
      </c>
      <c r="I27" s="75">
        <f t="shared" si="4"/>
        <v>1104</v>
      </c>
      <c r="J27" s="76">
        <f t="shared" si="5"/>
        <v>10304</v>
      </c>
      <c r="K27" s="186"/>
      <c r="L27" s="186"/>
      <c r="M27" s="186"/>
      <c r="N27" s="186"/>
      <c r="O27" s="186"/>
      <c r="P27" s="186"/>
      <c r="Q27" s="186"/>
      <c r="R27" s="186"/>
    </row>
    <row r="28" spans="1:25" ht="14.15" customHeight="1" outlineLevel="1" x14ac:dyDescent="0.25">
      <c r="A28" s="69">
        <v>20</v>
      </c>
      <c r="B28" s="70" t="s">
        <v>48</v>
      </c>
      <c r="C28" s="71" t="s">
        <v>43</v>
      </c>
      <c r="D28" s="72" t="s">
        <v>49</v>
      </c>
      <c r="E28" s="73">
        <v>85</v>
      </c>
      <c r="F28" s="73">
        <v>85</v>
      </c>
      <c r="G28" s="74">
        <v>230</v>
      </c>
      <c r="H28" s="75">
        <f t="shared" si="3"/>
        <v>19550</v>
      </c>
      <c r="I28" s="75">
        <f t="shared" si="4"/>
        <v>2346</v>
      </c>
      <c r="J28" s="76">
        <f t="shared" si="5"/>
        <v>21896</v>
      </c>
      <c r="K28" s="186"/>
      <c r="L28" s="186"/>
      <c r="M28" s="186"/>
      <c r="N28" s="186"/>
      <c r="O28" s="186"/>
      <c r="P28" s="186"/>
      <c r="Q28" s="186"/>
      <c r="R28" s="186"/>
    </row>
    <row r="29" spans="1:25" ht="14.15" customHeight="1" outlineLevel="1" x14ac:dyDescent="0.25">
      <c r="A29" s="69">
        <v>21</v>
      </c>
      <c r="B29" s="70" t="s">
        <v>50</v>
      </c>
      <c r="C29" s="71" t="s">
        <v>43</v>
      </c>
      <c r="D29" s="72" t="s">
        <v>51</v>
      </c>
      <c r="E29" s="73">
        <v>36</v>
      </c>
      <c r="F29" s="73">
        <v>36</v>
      </c>
      <c r="G29" s="74">
        <v>230</v>
      </c>
      <c r="H29" s="75">
        <f t="shared" si="3"/>
        <v>8280</v>
      </c>
      <c r="I29" s="75">
        <f t="shared" si="4"/>
        <v>993.59999999999991</v>
      </c>
      <c r="J29" s="76">
        <f t="shared" si="5"/>
        <v>9273.6</v>
      </c>
      <c r="K29" s="186"/>
      <c r="L29" s="186"/>
      <c r="M29" s="186"/>
      <c r="N29" s="186"/>
      <c r="O29" s="186"/>
      <c r="P29" s="186"/>
      <c r="Q29" s="186"/>
      <c r="R29" s="186"/>
    </row>
    <row r="30" spans="1:25" ht="14.15" customHeight="1" outlineLevel="1" x14ac:dyDescent="0.25">
      <c r="A30" s="69">
        <v>22</v>
      </c>
      <c r="B30" s="70" t="str">
        <f>'[1]Zudumu aprēķins pēc'!C126</f>
        <v>Loka maģistrāle 29</v>
      </c>
      <c r="C30" s="71" t="s">
        <v>43</v>
      </c>
      <c r="D30" s="77" t="s">
        <v>14</v>
      </c>
      <c r="E30" s="73">
        <v>87</v>
      </c>
      <c r="F30" s="73">
        <v>87</v>
      </c>
      <c r="G30" s="74">
        <v>190</v>
      </c>
      <c r="H30" s="75">
        <f t="shared" si="3"/>
        <v>16530</v>
      </c>
      <c r="I30" s="75">
        <f t="shared" si="4"/>
        <v>1983.6</v>
      </c>
      <c r="J30" s="76">
        <f t="shared" si="5"/>
        <v>18513.599999999999</v>
      </c>
      <c r="K30" s="186"/>
      <c r="L30" s="186"/>
      <c r="M30" s="186"/>
      <c r="N30" s="186"/>
      <c r="O30" s="186"/>
      <c r="P30" s="186"/>
      <c r="Q30" s="186"/>
      <c r="R30" s="186"/>
    </row>
    <row r="31" spans="1:25" ht="14.15" customHeight="1" outlineLevel="1" x14ac:dyDescent="0.25">
      <c r="A31" s="69">
        <v>23</v>
      </c>
      <c r="B31" s="70" t="str">
        <f>'[1]Zudumu aprēķins pēc'!C127</f>
        <v>Pasta iela 28 garāžas / Pasta iela 28 TET</v>
      </c>
      <c r="C31" s="71" t="s">
        <v>43</v>
      </c>
      <c r="D31" s="72" t="s">
        <v>52</v>
      </c>
      <c r="E31" s="73">
        <v>84</v>
      </c>
      <c r="F31" s="73">
        <v>84</v>
      </c>
      <c r="G31" s="74">
        <v>290</v>
      </c>
      <c r="H31" s="75">
        <f t="shared" si="3"/>
        <v>24360</v>
      </c>
      <c r="I31" s="75">
        <f t="shared" si="4"/>
        <v>2923.2</v>
      </c>
      <c r="J31" s="76">
        <f t="shared" si="5"/>
        <v>27283.200000000001</v>
      </c>
      <c r="K31" s="186"/>
      <c r="L31" s="186"/>
      <c r="M31" s="186"/>
      <c r="N31" s="186"/>
      <c r="O31" s="186"/>
      <c r="P31" s="186"/>
      <c r="Q31" s="186"/>
      <c r="R31" s="186"/>
    </row>
    <row r="32" spans="1:25" ht="14.15" customHeight="1" outlineLevel="1" x14ac:dyDescent="0.25">
      <c r="A32" s="69">
        <v>24</v>
      </c>
      <c r="B32" s="70" t="s">
        <v>53</v>
      </c>
      <c r="C32" s="71" t="s">
        <v>43</v>
      </c>
      <c r="D32" s="72" t="s">
        <v>54</v>
      </c>
      <c r="E32" s="78">
        <v>71</v>
      </c>
      <c r="F32" s="73">
        <v>71</v>
      </c>
      <c r="G32" s="74">
        <v>230</v>
      </c>
      <c r="H32" s="75">
        <f t="shared" si="3"/>
        <v>16330</v>
      </c>
      <c r="I32" s="75">
        <f t="shared" si="4"/>
        <v>1959.6</v>
      </c>
      <c r="J32" s="76">
        <f t="shared" si="5"/>
        <v>18289.599999999999</v>
      </c>
      <c r="K32" s="186"/>
      <c r="L32" s="186"/>
      <c r="M32" s="186"/>
      <c r="N32" s="186"/>
      <c r="O32" s="186"/>
      <c r="P32" s="186"/>
      <c r="Q32" s="186"/>
      <c r="R32" s="186"/>
    </row>
    <row r="33" spans="1:18" ht="14.15" customHeight="1" outlineLevel="1" x14ac:dyDescent="0.25">
      <c r="A33" s="69">
        <v>25</v>
      </c>
      <c r="B33" s="70" t="s">
        <v>55</v>
      </c>
      <c r="C33" s="71" t="s">
        <v>43</v>
      </c>
      <c r="D33" s="72" t="s">
        <v>27</v>
      </c>
      <c r="E33" s="78">
        <v>108</v>
      </c>
      <c r="F33" s="73">
        <v>108</v>
      </c>
      <c r="G33" s="74">
        <v>230</v>
      </c>
      <c r="H33" s="75">
        <f t="shared" si="3"/>
        <v>24840</v>
      </c>
      <c r="I33" s="75">
        <f t="shared" si="4"/>
        <v>2980.7999999999997</v>
      </c>
      <c r="J33" s="76">
        <f t="shared" si="5"/>
        <v>27820.799999999999</v>
      </c>
      <c r="K33" s="186"/>
      <c r="L33" s="186"/>
      <c r="M33" s="186"/>
      <c r="N33" s="186"/>
      <c r="O33" s="186"/>
      <c r="P33" s="186"/>
      <c r="Q33" s="186"/>
      <c r="R33" s="186"/>
    </row>
    <row r="34" spans="1:18" ht="14.15" customHeight="1" outlineLevel="1" x14ac:dyDescent="0.25">
      <c r="A34" s="69">
        <v>26</v>
      </c>
      <c r="B34" s="70" t="s">
        <v>56</v>
      </c>
      <c r="C34" s="71" t="s">
        <v>43</v>
      </c>
      <c r="D34" s="72" t="s">
        <v>14</v>
      </c>
      <c r="E34" s="78">
        <v>42</v>
      </c>
      <c r="F34" s="73">
        <v>42</v>
      </c>
      <c r="G34" s="74">
        <v>230</v>
      </c>
      <c r="H34" s="75">
        <f t="shared" si="3"/>
        <v>9660</v>
      </c>
      <c r="I34" s="75">
        <f t="shared" si="4"/>
        <v>1159.2</v>
      </c>
      <c r="J34" s="76">
        <f t="shared" si="5"/>
        <v>10819.2</v>
      </c>
      <c r="K34" s="186"/>
      <c r="L34" s="186"/>
      <c r="M34" s="186"/>
      <c r="N34" s="186"/>
      <c r="O34" s="186"/>
      <c r="P34" s="186"/>
      <c r="Q34" s="186"/>
      <c r="R34" s="186"/>
    </row>
    <row r="35" spans="1:18" ht="14.15" customHeight="1" outlineLevel="1" x14ac:dyDescent="0.25">
      <c r="A35" s="69">
        <v>27</v>
      </c>
      <c r="B35" s="70" t="str">
        <f>'[1]Zudumu aprēķins pēc'!C130</f>
        <v>Svētes iela 21</v>
      </c>
      <c r="C35" s="71" t="s">
        <v>43</v>
      </c>
      <c r="D35" s="77" t="s">
        <v>14</v>
      </c>
      <c r="E35" s="73">
        <v>12</v>
      </c>
      <c r="F35" s="73">
        <v>12</v>
      </c>
      <c r="G35" s="74">
        <v>230</v>
      </c>
      <c r="H35" s="75">
        <f t="shared" si="3"/>
        <v>2760</v>
      </c>
      <c r="I35" s="75">
        <f t="shared" si="4"/>
        <v>331.2</v>
      </c>
      <c r="J35" s="76">
        <f t="shared" si="5"/>
        <v>3091.2</v>
      </c>
      <c r="K35" s="186"/>
      <c r="L35" s="186"/>
      <c r="M35" s="186"/>
      <c r="N35" s="186"/>
      <c r="O35" s="186"/>
      <c r="P35" s="186"/>
      <c r="Q35" s="186"/>
      <c r="R35" s="186"/>
    </row>
    <row r="36" spans="1:18" ht="14.15" customHeight="1" outlineLevel="1" x14ac:dyDescent="0.25">
      <c r="A36" s="69">
        <v>28</v>
      </c>
      <c r="B36" s="70" t="s">
        <v>57</v>
      </c>
      <c r="C36" s="71" t="s">
        <v>43</v>
      </c>
      <c r="D36" s="79" t="s">
        <v>14</v>
      </c>
      <c r="E36" s="73">
        <v>33</v>
      </c>
      <c r="F36" s="73">
        <v>33</v>
      </c>
      <c r="G36" s="74">
        <v>190</v>
      </c>
      <c r="H36" s="75">
        <f t="shared" si="3"/>
        <v>6270</v>
      </c>
      <c r="I36" s="75">
        <f t="shared" si="4"/>
        <v>752.4</v>
      </c>
      <c r="J36" s="76">
        <f t="shared" si="5"/>
        <v>7022.4</v>
      </c>
      <c r="K36" s="186"/>
      <c r="L36" s="186"/>
      <c r="M36" s="186"/>
      <c r="N36" s="186"/>
      <c r="O36" s="186"/>
      <c r="P36" s="186"/>
      <c r="Q36" s="186"/>
      <c r="R36" s="186"/>
    </row>
    <row r="37" spans="1:18" ht="14.15" customHeight="1" outlineLevel="1" x14ac:dyDescent="0.25">
      <c r="A37" s="69">
        <v>29</v>
      </c>
      <c r="B37" s="70" t="s">
        <v>58</v>
      </c>
      <c r="C37" s="71" t="s">
        <v>43</v>
      </c>
      <c r="D37" s="79" t="s">
        <v>27</v>
      </c>
      <c r="E37" s="73">
        <v>65</v>
      </c>
      <c r="F37" s="73">
        <v>65</v>
      </c>
      <c r="G37" s="74">
        <v>190</v>
      </c>
      <c r="H37" s="75">
        <f t="shared" si="3"/>
        <v>12350</v>
      </c>
      <c r="I37" s="75">
        <f t="shared" si="4"/>
        <v>1482</v>
      </c>
      <c r="J37" s="76">
        <f t="shared" si="5"/>
        <v>13832</v>
      </c>
      <c r="K37" s="186"/>
      <c r="L37" s="186"/>
      <c r="M37" s="186"/>
      <c r="N37" s="186"/>
      <c r="O37" s="186"/>
      <c r="P37" s="186"/>
      <c r="Q37" s="186"/>
      <c r="R37" s="186"/>
    </row>
    <row r="38" spans="1:18" ht="14.15" customHeight="1" outlineLevel="1" x14ac:dyDescent="0.25">
      <c r="A38" s="69">
        <v>30</v>
      </c>
      <c r="B38" s="70" t="s">
        <v>59</v>
      </c>
      <c r="C38" s="71" t="s">
        <v>43</v>
      </c>
      <c r="D38" s="79" t="s">
        <v>54</v>
      </c>
      <c r="E38" s="73">
        <v>35</v>
      </c>
      <c r="F38" s="73">
        <v>35</v>
      </c>
      <c r="G38" s="74">
        <v>190</v>
      </c>
      <c r="H38" s="75">
        <f t="shared" si="3"/>
        <v>6650</v>
      </c>
      <c r="I38" s="75">
        <f t="shared" si="4"/>
        <v>798</v>
      </c>
      <c r="J38" s="76">
        <f t="shared" si="5"/>
        <v>7448</v>
      </c>
      <c r="K38" s="186"/>
      <c r="L38" s="186"/>
      <c r="M38" s="186"/>
      <c r="N38" s="186"/>
      <c r="O38" s="186"/>
      <c r="P38" s="186"/>
      <c r="Q38" s="186"/>
      <c r="R38" s="186"/>
    </row>
    <row r="39" spans="1:18" ht="14.15" customHeight="1" outlineLevel="1" x14ac:dyDescent="0.25">
      <c r="A39" s="69">
        <v>31</v>
      </c>
      <c r="B39" s="70" t="s">
        <v>60</v>
      </c>
      <c r="C39" s="71" t="s">
        <v>43</v>
      </c>
      <c r="D39" s="79" t="s">
        <v>61</v>
      </c>
      <c r="E39" s="73">
        <v>46</v>
      </c>
      <c r="F39" s="73">
        <v>46</v>
      </c>
      <c r="G39" s="74">
        <v>190</v>
      </c>
      <c r="H39" s="75">
        <f t="shared" si="3"/>
        <v>8740</v>
      </c>
      <c r="I39" s="75">
        <f t="shared" si="4"/>
        <v>1048.8</v>
      </c>
      <c r="J39" s="76">
        <f t="shared" si="5"/>
        <v>9788.7999999999993</v>
      </c>
      <c r="K39" s="186"/>
      <c r="L39" s="186"/>
      <c r="M39" s="186"/>
      <c r="N39" s="186"/>
      <c r="O39" s="186"/>
      <c r="P39" s="186"/>
      <c r="Q39" s="186"/>
      <c r="R39" s="186"/>
    </row>
    <row r="40" spans="1:18" ht="14.15" customHeight="1" outlineLevel="1" x14ac:dyDescent="0.25">
      <c r="A40" s="69">
        <v>32</v>
      </c>
      <c r="B40" s="80" t="s">
        <v>62</v>
      </c>
      <c r="C40" s="81" t="s">
        <v>43</v>
      </c>
      <c r="D40" s="72" t="s">
        <v>63</v>
      </c>
      <c r="E40" s="82">
        <v>52</v>
      </c>
      <c r="F40" s="82">
        <v>52</v>
      </c>
      <c r="G40" s="74">
        <v>190</v>
      </c>
      <c r="H40" s="75">
        <f t="shared" si="3"/>
        <v>9880</v>
      </c>
      <c r="I40" s="75">
        <f t="shared" si="4"/>
        <v>1185.5999999999999</v>
      </c>
      <c r="J40" s="76">
        <f t="shared" si="5"/>
        <v>11065.6</v>
      </c>
      <c r="K40" s="186"/>
      <c r="L40" s="186"/>
      <c r="M40" s="186"/>
      <c r="N40" s="186"/>
      <c r="O40" s="186"/>
      <c r="P40" s="186"/>
      <c r="Q40" s="186"/>
      <c r="R40" s="186"/>
    </row>
    <row r="41" spans="1:18" ht="14.15" customHeight="1" outlineLevel="1" x14ac:dyDescent="0.25">
      <c r="A41" s="69">
        <v>33</v>
      </c>
      <c r="B41" s="70" t="str">
        <f>'[1]Zudumu aprēķins pēc'!C132</f>
        <v>Vīgriežu iela 28</v>
      </c>
      <c r="C41" s="71" t="s">
        <v>43</v>
      </c>
      <c r="D41" s="79" t="s">
        <v>64</v>
      </c>
      <c r="E41" s="73">
        <v>79</v>
      </c>
      <c r="F41" s="73">
        <v>79</v>
      </c>
      <c r="G41" s="74">
        <v>233</v>
      </c>
      <c r="H41" s="75">
        <f t="shared" si="3"/>
        <v>18407</v>
      </c>
      <c r="I41" s="75">
        <f t="shared" si="4"/>
        <v>2208.84</v>
      </c>
      <c r="J41" s="76">
        <f t="shared" si="5"/>
        <v>20615.84</v>
      </c>
      <c r="K41" s="186"/>
      <c r="L41" s="186"/>
      <c r="M41" s="186"/>
      <c r="N41" s="186"/>
      <c r="O41" s="186"/>
      <c r="P41" s="186"/>
      <c r="Q41" s="186"/>
      <c r="R41" s="186"/>
    </row>
    <row r="42" spans="1:18" ht="14.15" customHeight="1" outlineLevel="1" x14ac:dyDescent="0.25">
      <c r="A42" s="69">
        <v>34</v>
      </c>
      <c r="B42" s="70" t="s">
        <v>65</v>
      </c>
      <c r="C42" s="71" t="s">
        <v>43</v>
      </c>
      <c r="D42" s="72" t="s">
        <v>66</v>
      </c>
      <c r="E42" s="73">
        <v>73</v>
      </c>
      <c r="F42" s="73">
        <v>73</v>
      </c>
      <c r="G42" s="74">
        <v>190</v>
      </c>
      <c r="H42" s="75">
        <f t="shared" si="3"/>
        <v>13870</v>
      </c>
      <c r="I42" s="75">
        <f t="shared" si="4"/>
        <v>1664.3999999999999</v>
      </c>
      <c r="J42" s="76">
        <f t="shared" si="5"/>
        <v>15534.4</v>
      </c>
      <c r="K42" s="186"/>
      <c r="L42" s="186"/>
      <c r="M42" s="186"/>
      <c r="N42" s="186"/>
      <c r="O42" s="186"/>
      <c r="P42" s="186"/>
      <c r="Q42" s="186"/>
      <c r="R42" s="186"/>
    </row>
    <row r="43" spans="1:18" ht="14.15" customHeight="1" outlineLevel="1" x14ac:dyDescent="0.25">
      <c r="A43" s="69">
        <v>35</v>
      </c>
      <c r="B43" s="70" t="s">
        <v>67</v>
      </c>
      <c r="C43" s="71" t="s">
        <v>43</v>
      </c>
      <c r="D43" s="72" t="s">
        <v>32</v>
      </c>
      <c r="E43" s="73">
        <v>41</v>
      </c>
      <c r="F43" s="73">
        <v>41</v>
      </c>
      <c r="G43" s="74">
        <v>190</v>
      </c>
      <c r="H43" s="75">
        <f t="shared" si="3"/>
        <v>7790</v>
      </c>
      <c r="I43" s="75">
        <f t="shared" si="4"/>
        <v>934.8</v>
      </c>
      <c r="J43" s="76">
        <f t="shared" si="5"/>
        <v>8724.7999999999993</v>
      </c>
      <c r="K43" s="186"/>
      <c r="L43" s="186"/>
      <c r="M43" s="186"/>
      <c r="N43" s="186"/>
      <c r="O43" s="186"/>
      <c r="P43" s="186"/>
      <c r="Q43" s="186"/>
      <c r="R43" s="186"/>
    </row>
    <row r="44" spans="1:18" ht="14.15" customHeight="1" outlineLevel="1" x14ac:dyDescent="0.25">
      <c r="A44" s="69">
        <v>36</v>
      </c>
      <c r="B44" s="70" t="s">
        <v>68</v>
      </c>
      <c r="C44" s="71" t="s">
        <v>43</v>
      </c>
      <c r="D44" s="72" t="s">
        <v>69</v>
      </c>
      <c r="E44" s="73">
        <v>124</v>
      </c>
      <c r="F44" s="73">
        <v>124</v>
      </c>
      <c r="G44" s="74">
        <v>190</v>
      </c>
      <c r="H44" s="75">
        <f t="shared" si="3"/>
        <v>23560</v>
      </c>
      <c r="I44" s="75">
        <f t="shared" si="4"/>
        <v>2827.2</v>
      </c>
      <c r="J44" s="76">
        <f t="shared" si="5"/>
        <v>26387.200000000001</v>
      </c>
      <c r="K44" s="186"/>
      <c r="L44" s="186"/>
      <c r="M44" s="186"/>
      <c r="N44" s="186"/>
      <c r="O44" s="186"/>
      <c r="P44" s="186"/>
      <c r="Q44" s="186"/>
      <c r="R44" s="186"/>
    </row>
    <row r="45" spans="1:18" ht="14.15" customHeight="1" outlineLevel="1" x14ac:dyDescent="0.25">
      <c r="A45" s="69">
        <v>37</v>
      </c>
      <c r="B45" s="70" t="s">
        <v>70</v>
      </c>
      <c r="C45" s="71" t="s">
        <v>43</v>
      </c>
      <c r="D45" s="72" t="s">
        <v>25</v>
      </c>
      <c r="E45" s="73">
        <v>45</v>
      </c>
      <c r="F45" s="73">
        <v>45</v>
      </c>
      <c r="G45" s="74">
        <v>190</v>
      </c>
      <c r="H45" s="75">
        <f t="shared" si="3"/>
        <v>8550</v>
      </c>
      <c r="I45" s="75">
        <f t="shared" si="4"/>
        <v>1026</v>
      </c>
      <c r="J45" s="76">
        <f t="shared" si="5"/>
        <v>9576</v>
      </c>
      <c r="K45" s="186"/>
      <c r="L45" s="186"/>
      <c r="M45" s="186"/>
      <c r="N45" s="186"/>
      <c r="O45" s="186"/>
      <c r="P45" s="186"/>
      <c r="Q45" s="186"/>
      <c r="R45" s="186"/>
    </row>
    <row r="46" spans="1:18" ht="14.15" customHeight="1" outlineLevel="1" thickBot="1" x14ac:dyDescent="0.3">
      <c r="A46" s="83">
        <v>38</v>
      </c>
      <c r="B46" s="84" t="s">
        <v>37</v>
      </c>
      <c r="C46" s="85" t="s">
        <v>43</v>
      </c>
      <c r="D46" s="86" t="s">
        <v>38</v>
      </c>
      <c r="E46" s="87">
        <v>67</v>
      </c>
      <c r="F46" s="87">
        <v>67</v>
      </c>
      <c r="G46" s="88">
        <v>190</v>
      </c>
      <c r="H46" s="89">
        <f t="shared" si="3"/>
        <v>12730</v>
      </c>
      <c r="I46" s="89">
        <f t="shared" si="4"/>
        <v>1527.6</v>
      </c>
      <c r="J46" s="90">
        <f t="shared" si="5"/>
        <v>14257.6</v>
      </c>
      <c r="K46" s="186"/>
      <c r="L46" s="186"/>
      <c r="M46" s="186"/>
      <c r="N46" s="186"/>
      <c r="O46" s="186"/>
      <c r="P46" s="186"/>
      <c r="Q46" s="186"/>
      <c r="R46" s="186"/>
    </row>
    <row r="47" spans="1:18" ht="13.5" outlineLevel="1" thickBot="1" x14ac:dyDescent="0.35">
      <c r="A47" s="91"/>
      <c r="B47" s="92" t="s">
        <v>71</v>
      </c>
      <c r="C47" s="93"/>
      <c r="D47" s="94"/>
      <c r="E47" s="95"/>
      <c r="F47" s="95"/>
      <c r="G47" s="96"/>
      <c r="H47" s="97"/>
      <c r="I47" s="97"/>
      <c r="J47" s="97"/>
      <c r="K47" s="186"/>
      <c r="L47" s="186"/>
      <c r="M47" s="186"/>
      <c r="N47" s="186"/>
      <c r="O47" s="186"/>
      <c r="P47" s="186"/>
      <c r="Q47" s="186"/>
      <c r="R47" s="186"/>
    </row>
    <row r="48" spans="1:18" ht="14.15" customHeight="1" outlineLevel="1" x14ac:dyDescent="0.25">
      <c r="A48" s="61">
        <v>39</v>
      </c>
      <c r="B48" s="62" t="str">
        <f>'[1]Zudumu aprēķins pēc'!C122</f>
        <v>Garozas iela 36</v>
      </c>
      <c r="C48" s="63" t="s">
        <v>43</v>
      </c>
      <c r="D48" s="98" t="s">
        <v>14</v>
      </c>
      <c r="E48" s="65">
        <v>36</v>
      </c>
      <c r="F48" s="65">
        <v>36</v>
      </c>
      <c r="G48" s="66">
        <v>350</v>
      </c>
      <c r="H48" s="67">
        <f>G48*F48</f>
        <v>12600</v>
      </c>
      <c r="I48" s="67">
        <f>H48*$I$4</f>
        <v>1512</v>
      </c>
      <c r="J48" s="68">
        <f>H48+I48</f>
        <v>14112</v>
      </c>
      <c r="K48" s="186"/>
      <c r="L48" s="186"/>
      <c r="M48" s="186"/>
      <c r="N48" s="186"/>
      <c r="O48" s="186"/>
      <c r="P48" s="186"/>
      <c r="Q48" s="186"/>
      <c r="R48" s="186"/>
    </row>
    <row r="49" spans="1:25" ht="14.15" customHeight="1" outlineLevel="1" x14ac:dyDescent="0.25">
      <c r="A49" s="69">
        <v>40</v>
      </c>
      <c r="B49" s="70" t="s">
        <v>72</v>
      </c>
      <c r="C49" s="71" t="s">
        <v>43</v>
      </c>
      <c r="D49" s="72" t="s">
        <v>36</v>
      </c>
      <c r="E49" s="73">
        <v>80</v>
      </c>
      <c r="F49" s="73">
        <v>80</v>
      </c>
      <c r="G49" s="74">
        <v>750</v>
      </c>
      <c r="H49" s="75">
        <f>G49*F49</f>
        <v>60000</v>
      </c>
      <c r="I49" s="75">
        <f t="shared" ref="I49:I50" si="6">H49*$I$4</f>
        <v>7200</v>
      </c>
      <c r="J49" s="76">
        <f t="shared" ref="J49:J50" si="7">H49+I49</f>
        <v>67200</v>
      </c>
      <c r="K49" s="186"/>
      <c r="L49" s="186"/>
      <c r="M49" s="186"/>
      <c r="N49" s="186"/>
      <c r="O49" s="186"/>
      <c r="P49" s="186"/>
      <c r="Q49" s="186"/>
      <c r="R49" s="186"/>
    </row>
    <row r="50" spans="1:25" ht="14.15" customHeight="1" outlineLevel="1" thickBot="1" x14ac:dyDescent="0.3">
      <c r="A50" s="83">
        <v>41</v>
      </c>
      <c r="B50" s="84" t="str">
        <f>'[1]Zudumu aprēķins pēc'!C123</f>
        <v>Helmaņa iela 2a</v>
      </c>
      <c r="C50" s="85" t="s">
        <v>43</v>
      </c>
      <c r="D50" s="99" t="s">
        <v>14</v>
      </c>
      <c r="E50" s="87">
        <v>33</v>
      </c>
      <c r="F50" s="87">
        <v>33</v>
      </c>
      <c r="G50" s="88">
        <v>350</v>
      </c>
      <c r="H50" s="89">
        <f>G50*F50</f>
        <v>11550</v>
      </c>
      <c r="I50" s="89">
        <f t="shared" si="6"/>
        <v>1386</v>
      </c>
      <c r="J50" s="90">
        <f t="shared" si="7"/>
        <v>12936</v>
      </c>
      <c r="K50" s="186"/>
      <c r="L50" s="186"/>
      <c r="M50" s="186"/>
      <c r="N50" s="186"/>
      <c r="O50" s="186"/>
      <c r="P50" s="186"/>
      <c r="Q50" s="186"/>
      <c r="R50" s="186"/>
      <c r="Y50" s="3" t="s">
        <v>73</v>
      </c>
    </row>
    <row r="51" spans="1:25" ht="14.15" customHeight="1" outlineLevel="1" thickBot="1" x14ac:dyDescent="0.3">
      <c r="A51" s="204"/>
      <c r="B51" s="204"/>
      <c r="C51" s="204"/>
      <c r="D51" s="204"/>
      <c r="E51" s="204"/>
      <c r="F51" s="35">
        <f>SUM(F22:F50)</f>
        <v>1676</v>
      </c>
      <c r="G51" s="45">
        <f>H51/F51</f>
        <v>244.38961813842482</v>
      </c>
      <c r="H51" s="36">
        <f>SUM(H22:H50)</f>
        <v>409597</v>
      </c>
      <c r="I51" s="36">
        <f>SUM(I22:I50)</f>
        <v>49151.64</v>
      </c>
      <c r="J51" s="36">
        <f>SUM(J22:J50)</f>
        <v>458748.64</v>
      </c>
      <c r="K51" s="186"/>
      <c r="L51" s="186"/>
      <c r="M51" s="186"/>
      <c r="N51" s="186"/>
      <c r="O51" s="186"/>
      <c r="P51" s="186"/>
      <c r="Q51" s="186"/>
      <c r="R51" s="186"/>
    </row>
    <row r="52" spans="1:25" ht="14.15" customHeight="1" outlineLevel="1" thickBot="1" x14ac:dyDescent="0.3">
      <c r="A52" s="205"/>
      <c r="B52" s="205"/>
      <c r="C52" s="205"/>
      <c r="D52" s="205"/>
      <c r="E52" s="205"/>
      <c r="F52" s="206"/>
      <c r="G52" s="207"/>
      <c r="H52" s="207"/>
      <c r="I52" s="207"/>
      <c r="J52" s="208"/>
    </row>
    <row r="53" spans="1:25" ht="14.15" customHeight="1" outlineLevel="1" x14ac:dyDescent="0.3">
      <c r="A53" s="7"/>
      <c r="B53" s="8" t="str">
        <f>'[1]SAT garumi'!C62</f>
        <v>SAT pārbūve pie CSP</v>
      </c>
      <c r="C53" s="9"/>
      <c r="D53" s="10"/>
      <c r="E53" s="9"/>
      <c r="F53" s="11"/>
      <c r="G53" s="25"/>
      <c r="H53" s="26"/>
      <c r="I53" s="26"/>
      <c r="J53" s="37"/>
    </row>
    <row r="54" spans="1:25" ht="14.15" customHeight="1" outlineLevel="1" x14ac:dyDescent="0.25">
      <c r="A54" s="108">
        <v>42</v>
      </c>
      <c r="B54" s="109" t="str">
        <f>'[1]Zudumu aprēķins pēc'!C33</f>
        <v>CSP Kameņu iela 2 (apvadtrases izbūve)</v>
      </c>
      <c r="C54" s="110" t="s">
        <v>19</v>
      </c>
      <c r="D54" s="111" t="s">
        <v>74</v>
      </c>
      <c r="E54" s="112">
        <v>134</v>
      </c>
      <c r="F54" s="113">
        <v>120</v>
      </c>
      <c r="G54" s="114">
        <v>1220</v>
      </c>
      <c r="H54" s="115">
        <f>G54*F54</f>
        <v>146400</v>
      </c>
      <c r="I54" s="115">
        <f>H54*$I$4</f>
        <v>17568</v>
      </c>
      <c r="J54" s="116">
        <f>I54+H54</f>
        <v>163968</v>
      </c>
    </row>
    <row r="55" spans="1:25" ht="14.15" customHeight="1" outlineLevel="1" x14ac:dyDescent="0.25">
      <c r="A55" s="150">
        <v>43</v>
      </c>
      <c r="B55" s="163" t="str">
        <f>'[1]Zudumu aprēķins pēc'!C34</f>
        <v>CSP Dambja iela 2c (apvadtrases izbūve)</v>
      </c>
      <c r="C55" s="164" t="s">
        <v>19</v>
      </c>
      <c r="D55" s="165" t="s">
        <v>75</v>
      </c>
      <c r="E55" s="166">
        <v>38</v>
      </c>
      <c r="F55" s="153">
        <v>45</v>
      </c>
      <c r="G55" s="167">
        <v>780</v>
      </c>
      <c r="H55" s="168">
        <f>G55*F55</f>
        <v>35100</v>
      </c>
      <c r="I55" s="168">
        <f t="shared" ref="I55:I58" si="8">H55*$I$4</f>
        <v>4212</v>
      </c>
      <c r="J55" s="156">
        <f t="shared" ref="J55:J58" si="9">I55+H55</f>
        <v>39312</v>
      </c>
    </row>
    <row r="56" spans="1:25" ht="45" customHeight="1" outlineLevel="1" x14ac:dyDescent="0.25">
      <c r="A56" s="123">
        <v>44</v>
      </c>
      <c r="B56" s="140" t="s">
        <v>76</v>
      </c>
      <c r="C56" s="141" t="s">
        <v>19</v>
      </c>
      <c r="D56" s="142" t="s">
        <v>77</v>
      </c>
      <c r="E56" s="143">
        <v>79</v>
      </c>
      <c r="F56" s="144">
        <v>75</v>
      </c>
      <c r="G56" s="145">
        <v>760</v>
      </c>
      <c r="H56" s="146">
        <f>G56*F56</f>
        <v>57000</v>
      </c>
      <c r="I56" s="146">
        <f t="shared" si="8"/>
        <v>6840</v>
      </c>
      <c r="J56" s="130">
        <f t="shared" si="9"/>
        <v>63840</v>
      </c>
    </row>
    <row r="57" spans="1:25" ht="14.15" customHeight="1" outlineLevel="1" x14ac:dyDescent="0.25">
      <c r="A57" s="123">
        <v>45</v>
      </c>
      <c r="B57" s="140" t="s">
        <v>78</v>
      </c>
      <c r="C57" s="141" t="s">
        <v>19</v>
      </c>
      <c r="D57" s="142" t="s">
        <v>66</v>
      </c>
      <c r="E57" s="143">
        <v>57</v>
      </c>
      <c r="F57" s="144">
        <v>83</v>
      </c>
      <c r="G57" s="145">
        <v>760</v>
      </c>
      <c r="H57" s="146">
        <f>G57*F57</f>
        <v>63080</v>
      </c>
      <c r="I57" s="146">
        <f t="shared" si="8"/>
        <v>7569.5999999999995</v>
      </c>
      <c r="J57" s="130">
        <f t="shared" si="9"/>
        <v>70649.600000000006</v>
      </c>
    </row>
    <row r="58" spans="1:25" ht="14.15" customHeight="1" outlineLevel="1" thickBot="1" x14ac:dyDescent="0.3">
      <c r="A58" s="169">
        <v>46</v>
      </c>
      <c r="B58" s="170" t="s">
        <v>79</v>
      </c>
      <c r="C58" s="171" t="s">
        <v>19</v>
      </c>
      <c r="D58" s="172" t="s">
        <v>80</v>
      </c>
      <c r="E58" s="173">
        <v>43</v>
      </c>
      <c r="F58" s="174">
        <v>28</v>
      </c>
      <c r="G58" s="175">
        <v>700</v>
      </c>
      <c r="H58" s="176">
        <f>G58*F58</f>
        <v>19600</v>
      </c>
      <c r="I58" s="176">
        <f t="shared" si="8"/>
        <v>2352</v>
      </c>
      <c r="J58" s="177">
        <f t="shared" si="9"/>
        <v>21952</v>
      </c>
    </row>
    <row r="59" spans="1:25" ht="14.15" customHeight="1" outlineLevel="1" thickBot="1" x14ac:dyDescent="0.3">
      <c r="A59" s="204"/>
      <c r="B59" s="204"/>
      <c r="C59" s="204"/>
      <c r="D59" s="204"/>
      <c r="E59" s="204"/>
      <c r="F59" s="6">
        <f>SUM(F54:F58)</f>
        <v>351</v>
      </c>
      <c r="G59" s="27">
        <f>H59/F59</f>
        <v>915.04273504273499</v>
      </c>
      <c r="H59" s="24">
        <f>SUM(H54:H58)</f>
        <v>321180</v>
      </c>
      <c r="I59" s="24">
        <f>SUM(I54:I58)</f>
        <v>38541.599999999999</v>
      </c>
      <c r="J59" s="38">
        <f>SUM(J54:J58)</f>
        <v>359721.6</v>
      </c>
    </row>
    <row r="60" spans="1:25" ht="14.15" customHeight="1" outlineLevel="1" thickBot="1" x14ac:dyDescent="0.3">
      <c r="A60" s="205"/>
      <c r="B60" s="205"/>
      <c r="C60" s="205"/>
      <c r="D60" s="205"/>
      <c r="E60" s="205"/>
      <c r="F60" s="206"/>
      <c r="G60" s="207"/>
      <c r="H60" s="207"/>
      <c r="I60" s="207"/>
      <c r="J60" s="208"/>
    </row>
    <row r="61" spans="1:25" ht="14.15" customHeight="1" outlineLevel="1" thickBot="1" x14ac:dyDescent="0.3">
      <c r="A61" s="178">
        <v>47</v>
      </c>
      <c r="B61" s="179" t="s">
        <v>81</v>
      </c>
      <c r="C61" s="180" t="s">
        <v>43</v>
      </c>
      <c r="D61" s="181" t="s">
        <v>82</v>
      </c>
      <c r="E61" s="182">
        <v>40</v>
      </c>
      <c r="F61" s="183">
        <v>0</v>
      </c>
      <c r="G61" s="184">
        <v>0</v>
      </c>
      <c r="H61" s="185">
        <v>6005</v>
      </c>
      <c r="I61" s="185">
        <f>H61*I4</f>
        <v>720.6</v>
      </c>
      <c r="J61" s="185">
        <f>I61+H61</f>
        <v>6725.6</v>
      </c>
    </row>
    <row r="62" spans="1:25" s="15" customFormat="1" ht="13.5" thickBot="1" x14ac:dyDescent="0.35">
      <c r="A62" s="12"/>
      <c r="B62" s="13" t="s">
        <v>83</v>
      </c>
      <c r="C62" s="14"/>
      <c r="D62" s="13"/>
      <c r="E62" s="14">
        <f>SUM(E5:E58)</f>
        <v>3060</v>
      </c>
      <c r="F62" s="14">
        <f>F20+F51+F59</f>
        <v>3153</v>
      </c>
      <c r="G62" s="28">
        <f>J62/F62</f>
        <v>523.70034887408815</v>
      </c>
      <c r="H62" s="29">
        <f>H61+H59+H51+H20</f>
        <v>1474310</v>
      </c>
      <c r="I62" s="29">
        <f>I61+I59+I51+I20</f>
        <v>176917.19999999998</v>
      </c>
      <c r="J62" s="34">
        <f>J61+J59+J51+J20</f>
        <v>1651227.2</v>
      </c>
    </row>
    <row r="63" spans="1:25" s="15" customFormat="1" ht="13" x14ac:dyDescent="0.3">
      <c r="B63" s="16"/>
      <c r="C63" s="16"/>
      <c r="D63" s="16"/>
      <c r="F63" s="16"/>
      <c r="G63" s="20"/>
      <c r="H63" s="20"/>
      <c r="I63" s="20"/>
      <c r="J63" s="20"/>
    </row>
    <row r="64" spans="1:25" x14ac:dyDescent="0.25">
      <c r="M64" s="189"/>
      <c r="N64" s="189" t="s">
        <v>84</v>
      </c>
      <c r="O64" s="189" t="s">
        <v>85</v>
      </c>
    </row>
    <row r="65" spans="13:15" x14ac:dyDescent="0.25">
      <c r="M65" s="189" t="s">
        <v>86</v>
      </c>
      <c r="N65" s="189">
        <v>817</v>
      </c>
      <c r="O65" s="189" t="s">
        <v>87</v>
      </c>
    </row>
    <row r="66" spans="13:15" x14ac:dyDescent="0.25">
      <c r="M66" s="189" t="s">
        <v>88</v>
      </c>
      <c r="N66" s="189">
        <v>660</v>
      </c>
      <c r="O66" s="189" t="s">
        <v>89</v>
      </c>
    </row>
    <row r="67" spans="13:15" x14ac:dyDescent="0.25">
      <c r="M67" s="189"/>
      <c r="N67" s="189"/>
      <c r="O67" s="189"/>
    </row>
    <row r="68" spans="13:15" x14ac:dyDescent="0.25">
      <c r="M68" s="189"/>
      <c r="N68" s="189" t="s">
        <v>84</v>
      </c>
      <c r="O68" s="189" t="s">
        <v>85</v>
      </c>
    </row>
    <row r="69" spans="13:15" x14ac:dyDescent="0.25">
      <c r="M69" s="189" t="s">
        <v>86</v>
      </c>
      <c r="N69" s="189">
        <v>586</v>
      </c>
      <c r="O69" s="189" t="s">
        <v>90</v>
      </c>
    </row>
    <row r="70" spans="13:15" x14ac:dyDescent="0.25">
      <c r="M70" s="189" t="s">
        <v>91</v>
      </c>
      <c r="N70" s="189">
        <v>540</v>
      </c>
      <c r="O70" s="189" t="s">
        <v>92</v>
      </c>
    </row>
    <row r="71" spans="13:15" x14ac:dyDescent="0.25">
      <c r="M71" s="189" t="s">
        <v>93</v>
      </c>
      <c r="N71" s="189">
        <v>351</v>
      </c>
      <c r="O71" s="189" t="s">
        <v>94</v>
      </c>
    </row>
  </sheetData>
  <autoFilter ref="A3:J62" xr:uid="{CA8FA943-5A90-45D3-A819-09464351D6ED}"/>
  <mergeCells count="6">
    <mergeCell ref="A1:J1"/>
    <mergeCell ref="A20:E20"/>
    <mergeCell ref="A51:E52"/>
    <mergeCell ref="F52:J52"/>
    <mergeCell ref="A59:E60"/>
    <mergeCell ref="F60:J60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AABB4-F37B-42BF-A615-7EB7294C5048}">
  <dimension ref="A1:V158"/>
  <sheetViews>
    <sheetView topLeftCell="A119" workbookViewId="0">
      <selection activeCell="A151" sqref="A151"/>
    </sheetView>
  </sheetViews>
  <sheetFormatPr defaultRowHeight="14.5" x14ac:dyDescent="0.35"/>
  <cols>
    <col min="1" max="1" width="34.7265625" customWidth="1"/>
    <col min="2" max="22" width="3.81640625" customWidth="1"/>
  </cols>
  <sheetData>
    <row r="1" spans="1:22" ht="14.5" customHeight="1" x14ac:dyDescent="0.35">
      <c r="P1" s="213" t="s">
        <v>109</v>
      </c>
      <c r="Q1" s="213"/>
      <c r="R1" s="213"/>
    </row>
    <row r="2" spans="1:22" ht="14.5" customHeight="1" x14ac:dyDescent="0.35">
      <c r="P2" s="192"/>
      <c r="Q2" s="192"/>
      <c r="R2" s="192"/>
    </row>
    <row r="3" spans="1:22" ht="14.5" customHeight="1" x14ac:dyDescent="0.35">
      <c r="A3" t="s">
        <v>134</v>
      </c>
      <c r="B3" t="s">
        <v>135</v>
      </c>
      <c r="P3" s="192"/>
      <c r="Q3" s="192"/>
      <c r="R3" s="192"/>
    </row>
    <row r="4" spans="1:22" ht="14.5" customHeight="1" x14ac:dyDescent="0.35">
      <c r="A4" t="s">
        <v>136</v>
      </c>
      <c r="B4" t="s">
        <v>135</v>
      </c>
      <c r="P4" s="192"/>
      <c r="Q4" s="192"/>
      <c r="R4" s="192"/>
    </row>
    <row r="5" spans="1:22" ht="14.5" customHeight="1" x14ac:dyDescent="0.35">
      <c r="P5" s="192"/>
      <c r="Q5" s="192"/>
      <c r="R5" s="192"/>
    </row>
    <row r="6" spans="1:22" ht="15.5" x14ac:dyDescent="0.35">
      <c r="A6" s="214" t="s">
        <v>108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</row>
    <row r="7" spans="1:22" x14ac:dyDescent="0.35">
      <c r="A7" s="216" t="s">
        <v>110</v>
      </c>
      <c r="B7" s="215" t="s">
        <v>111</v>
      </c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</row>
    <row r="8" spans="1:22" x14ac:dyDescent="0.35">
      <c r="A8" s="217"/>
      <c r="B8" s="196">
        <v>1</v>
      </c>
      <c r="C8" s="196">
        <v>2</v>
      </c>
      <c r="D8" s="196">
        <v>3</v>
      </c>
      <c r="E8" s="196">
        <v>4</v>
      </c>
      <c r="F8" s="196">
        <v>5</v>
      </c>
      <c r="G8" s="196" t="s">
        <v>112</v>
      </c>
      <c r="H8" s="196" t="s">
        <v>112</v>
      </c>
      <c r="I8" s="196" t="s">
        <v>112</v>
      </c>
      <c r="J8" s="196" t="s">
        <v>112</v>
      </c>
      <c r="K8" s="196" t="s">
        <v>112</v>
      </c>
      <c r="L8" s="196" t="s">
        <v>112</v>
      </c>
      <c r="M8" s="196" t="s">
        <v>112</v>
      </c>
      <c r="N8" s="196" t="s">
        <v>112</v>
      </c>
      <c r="O8" s="196" t="s">
        <v>112</v>
      </c>
      <c r="P8" s="196" t="s">
        <v>112</v>
      </c>
      <c r="Q8" s="196" t="s">
        <v>112</v>
      </c>
      <c r="R8" s="196" t="s">
        <v>112</v>
      </c>
      <c r="S8" s="196" t="s">
        <v>112</v>
      </c>
      <c r="T8" s="196" t="s">
        <v>112</v>
      </c>
      <c r="U8" s="196" t="s">
        <v>112</v>
      </c>
      <c r="V8" s="196" t="s">
        <v>112</v>
      </c>
    </row>
    <row r="9" spans="1:22" x14ac:dyDescent="0.35">
      <c r="A9" s="218"/>
      <c r="B9" s="210" t="s">
        <v>137</v>
      </c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2"/>
    </row>
    <row r="10" spans="1:22" x14ac:dyDescent="0.35">
      <c r="A10" s="194" t="s">
        <v>95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</row>
    <row r="11" spans="1:22" x14ac:dyDescent="0.35">
      <c r="A11" s="195" t="s">
        <v>104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</row>
    <row r="12" spans="1:22" x14ac:dyDescent="0.35">
      <c r="A12" s="195" t="s">
        <v>105</v>
      </c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</row>
    <row r="13" spans="1:22" x14ac:dyDescent="0.35">
      <c r="A13" s="195" t="s">
        <v>106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</row>
    <row r="14" spans="1:22" x14ac:dyDescent="0.35">
      <c r="A14" s="195" t="s">
        <v>107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</row>
    <row r="15" spans="1:22" ht="14" customHeight="1" x14ac:dyDescent="0.35">
      <c r="A15" s="194" t="s">
        <v>44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</row>
    <row r="16" spans="1:22" ht="14" customHeight="1" x14ac:dyDescent="0.35">
      <c r="A16" s="195" t="s">
        <v>104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</row>
    <row r="17" spans="1:22" ht="14" customHeight="1" x14ac:dyDescent="0.35">
      <c r="A17" s="195" t="s">
        <v>105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</row>
    <row r="18" spans="1:22" ht="14" customHeight="1" x14ac:dyDescent="0.35">
      <c r="A18" s="195" t="s">
        <v>106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</row>
    <row r="19" spans="1:22" ht="14" customHeight="1" x14ac:dyDescent="0.35">
      <c r="A19" s="195" t="s">
        <v>107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</row>
    <row r="20" spans="1:22" x14ac:dyDescent="0.35">
      <c r="A20" s="194" t="s">
        <v>46</v>
      </c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</row>
    <row r="21" spans="1:22" x14ac:dyDescent="0.35">
      <c r="A21" s="195" t="s">
        <v>104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</row>
    <row r="22" spans="1:22" x14ac:dyDescent="0.35">
      <c r="A22" s="195" t="s">
        <v>105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</row>
    <row r="23" spans="1:22" x14ac:dyDescent="0.35">
      <c r="A23" s="195" t="s">
        <v>106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</row>
    <row r="24" spans="1:22" x14ac:dyDescent="0.35">
      <c r="A24" s="195" t="s">
        <v>107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</row>
    <row r="25" spans="1:22" x14ac:dyDescent="0.35">
      <c r="A25" s="194" t="s">
        <v>47</v>
      </c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</row>
    <row r="26" spans="1:22" x14ac:dyDescent="0.35">
      <c r="A26" s="195" t="s">
        <v>104</v>
      </c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</row>
    <row r="27" spans="1:22" x14ac:dyDescent="0.35">
      <c r="A27" s="195" t="s">
        <v>105</v>
      </c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</row>
    <row r="28" spans="1:22" x14ac:dyDescent="0.35">
      <c r="A28" s="195" t="s">
        <v>106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</row>
    <row r="29" spans="1:22" x14ac:dyDescent="0.35">
      <c r="A29" s="195" t="s">
        <v>107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</row>
    <row r="30" spans="1:22" x14ac:dyDescent="0.35">
      <c r="A30" s="194" t="s">
        <v>96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</row>
    <row r="31" spans="1:22" x14ac:dyDescent="0.35">
      <c r="A31" s="195" t="s">
        <v>104</v>
      </c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</row>
    <row r="32" spans="1:22" ht="14" customHeight="1" x14ac:dyDescent="0.35">
      <c r="A32" s="195" t="s">
        <v>105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</row>
    <row r="33" spans="1:22" x14ac:dyDescent="0.35">
      <c r="A33" s="195" t="s">
        <v>106</v>
      </c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</row>
    <row r="34" spans="1:22" x14ac:dyDescent="0.35">
      <c r="A34" s="195" t="s">
        <v>107</v>
      </c>
      <c r="B34" s="193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</row>
    <row r="35" spans="1:22" x14ac:dyDescent="0.35">
      <c r="A35" s="194" t="s">
        <v>97</v>
      </c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</row>
    <row r="36" spans="1:22" x14ac:dyDescent="0.35">
      <c r="A36" s="195" t="s">
        <v>104</v>
      </c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</row>
    <row r="37" spans="1:22" x14ac:dyDescent="0.35">
      <c r="A37" s="195" t="s">
        <v>105</v>
      </c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</row>
    <row r="38" spans="1:22" x14ac:dyDescent="0.35">
      <c r="A38" s="195" t="s">
        <v>106</v>
      </c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</row>
    <row r="39" spans="1:22" x14ac:dyDescent="0.35">
      <c r="A39" s="195" t="s">
        <v>107</v>
      </c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</row>
    <row r="40" spans="1:22" x14ac:dyDescent="0.35">
      <c r="A40" s="194" t="s">
        <v>48</v>
      </c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</row>
    <row r="41" spans="1:22" x14ac:dyDescent="0.35">
      <c r="A41" s="195" t="s">
        <v>104</v>
      </c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</row>
    <row r="42" spans="1:22" x14ac:dyDescent="0.35">
      <c r="A42" s="195" t="s">
        <v>105</v>
      </c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</row>
    <row r="43" spans="1:22" x14ac:dyDescent="0.35">
      <c r="A43" s="195" t="s">
        <v>106</v>
      </c>
      <c r="B43" s="193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</row>
    <row r="44" spans="1:22" x14ac:dyDescent="0.35">
      <c r="A44" s="195" t="s">
        <v>107</v>
      </c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</row>
    <row r="45" spans="1:22" x14ac:dyDescent="0.35">
      <c r="A45" s="194" t="s">
        <v>50</v>
      </c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</row>
    <row r="46" spans="1:22" x14ac:dyDescent="0.35">
      <c r="A46" s="195" t="s">
        <v>104</v>
      </c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</row>
    <row r="47" spans="1:22" x14ac:dyDescent="0.35">
      <c r="A47" s="195" t="s">
        <v>105</v>
      </c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</row>
    <row r="48" spans="1:22" x14ac:dyDescent="0.35">
      <c r="A48" s="195" t="s">
        <v>106</v>
      </c>
      <c r="B48" s="193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</row>
    <row r="49" spans="1:22" x14ac:dyDescent="0.35">
      <c r="A49" s="195" t="s">
        <v>107</v>
      </c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</row>
    <row r="50" spans="1:22" x14ac:dyDescent="0.35">
      <c r="A50" s="194" t="s">
        <v>98</v>
      </c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</row>
    <row r="51" spans="1:22" x14ac:dyDescent="0.35">
      <c r="A51" s="195" t="s">
        <v>104</v>
      </c>
      <c r="B51" s="193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</row>
    <row r="52" spans="1:22" x14ac:dyDescent="0.35">
      <c r="A52" s="195" t="s">
        <v>105</v>
      </c>
      <c r="B52" s="193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</row>
    <row r="53" spans="1:22" x14ac:dyDescent="0.35">
      <c r="A53" s="195" t="s">
        <v>106</v>
      </c>
      <c r="B53" s="193"/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</row>
    <row r="54" spans="1:22" x14ac:dyDescent="0.35">
      <c r="A54" s="195" t="s">
        <v>107</v>
      </c>
      <c r="B54" s="193"/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</row>
    <row r="55" spans="1:22" x14ac:dyDescent="0.35">
      <c r="A55" s="194" t="s">
        <v>99</v>
      </c>
      <c r="B55" s="193"/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R55" s="193"/>
      <c r="S55" s="193"/>
      <c r="T55" s="193"/>
      <c r="U55" s="193"/>
      <c r="V55" s="193"/>
    </row>
    <row r="56" spans="1:22" x14ac:dyDescent="0.35">
      <c r="A56" s="195" t="s">
        <v>104</v>
      </c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193"/>
      <c r="U56" s="193"/>
      <c r="V56" s="193"/>
    </row>
    <row r="57" spans="1:22" x14ac:dyDescent="0.35">
      <c r="A57" s="195" t="s">
        <v>105</v>
      </c>
      <c r="B57" s="193"/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  <c r="S57" s="193"/>
      <c r="T57" s="193"/>
      <c r="U57" s="193"/>
      <c r="V57" s="193"/>
    </row>
    <row r="58" spans="1:22" x14ac:dyDescent="0.35">
      <c r="A58" s="195" t="s">
        <v>106</v>
      </c>
      <c r="B58" s="193"/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  <c r="R58" s="193"/>
      <c r="S58" s="193"/>
      <c r="T58" s="193"/>
      <c r="U58" s="193"/>
      <c r="V58" s="193"/>
    </row>
    <row r="59" spans="1:22" x14ac:dyDescent="0.35">
      <c r="A59" s="195" t="s">
        <v>107</v>
      </c>
      <c r="B59" s="193"/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</row>
    <row r="60" spans="1:22" x14ac:dyDescent="0.35">
      <c r="A60" s="194" t="s">
        <v>53</v>
      </c>
      <c r="B60" s="193"/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</row>
    <row r="61" spans="1:22" x14ac:dyDescent="0.35">
      <c r="A61" s="195" t="s">
        <v>104</v>
      </c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</row>
    <row r="62" spans="1:22" x14ac:dyDescent="0.35">
      <c r="A62" s="195" t="s">
        <v>105</v>
      </c>
      <c r="B62" s="193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</row>
    <row r="63" spans="1:22" x14ac:dyDescent="0.35">
      <c r="A63" s="195" t="s">
        <v>106</v>
      </c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</row>
    <row r="64" spans="1:22" x14ac:dyDescent="0.35">
      <c r="A64" s="195" t="s">
        <v>107</v>
      </c>
      <c r="B64" s="193"/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</row>
    <row r="65" spans="1:22" x14ac:dyDescent="0.35">
      <c r="A65" s="194" t="s">
        <v>55</v>
      </c>
      <c r="B65" s="193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</row>
    <row r="66" spans="1:22" x14ac:dyDescent="0.35">
      <c r="A66" s="195" t="s">
        <v>104</v>
      </c>
      <c r="B66" s="193"/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</row>
    <row r="67" spans="1:22" x14ac:dyDescent="0.35">
      <c r="A67" s="195" t="s">
        <v>105</v>
      </c>
      <c r="B67" s="193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</row>
    <row r="68" spans="1:22" x14ac:dyDescent="0.35">
      <c r="A68" s="195" t="s">
        <v>106</v>
      </c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</row>
    <row r="69" spans="1:22" x14ac:dyDescent="0.35">
      <c r="A69" s="195" t="s">
        <v>107</v>
      </c>
      <c r="B69" s="193"/>
      <c r="C69" s="193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93"/>
    </row>
    <row r="70" spans="1:22" x14ac:dyDescent="0.35">
      <c r="A70" s="194" t="s">
        <v>56</v>
      </c>
      <c r="B70" s="193"/>
      <c r="C70" s="193"/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  <c r="R70" s="193"/>
      <c r="S70" s="193"/>
      <c r="T70" s="193"/>
      <c r="U70" s="193"/>
      <c r="V70" s="193"/>
    </row>
    <row r="71" spans="1:22" x14ac:dyDescent="0.35">
      <c r="A71" s="195" t="s">
        <v>104</v>
      </c>
      <c r="B71" s="193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  <c r="R71" s="193"/>
      <c r="S71" s="193"/>
      <c r="T71" s="193"/>
      <c r="U71" s="193"/>
      <c r="V71" s="193"/>
    </row>
    <row r="72" spans="1:22" x14ac:dyDescent="0.35">
      <c r="A72" s="195" t="s">
        <v>105</v>
      </c>
      <c r="B72" s="193"/>
      <c r="C72" s="193"/>
      <c r="D72" s="193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  <c r="R72" s="193"/>
      <c r="S72" s="193"/>
      <c r="T72" s="193"/>
      <c r="U72" s="193"/>
      <c r="V72" s="193"/>
    </row>
    <row r="73" spans="1:22" x14ac:dyDescent="0.35">
      <c r="A73" s="195" t="s">
        <v>106</v>
      </c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</row>
    <row r="74" spans="1:22" x14ac:dyDescent="0.35">
      <c r="A74" s="195" t="s">
        <v>107</v>
      </c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</row>
    <row r="75" spans="1:22" x14ac:dyDescent="0.35">
      <c r="A75" s="194" t="s">
        <v>100</v>
      </c>
      <c r="B75" s="193"/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93"/>
    </row>
    <row r="76" spans="1:22" x14ac:dyDescent="0.35">
      <c r="A76" s="195" t="s">
        <v>104</v>
      </c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</row>
    <row r="77" spans="1:22" x14ac:dyDescent="0.35">
      <c r="A77" s="195" t="s">
        <v>105</v>
      </c>
      <c r="B77" s="193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</row>
    <row r="78" spans="1:22" x14ac:dyDescent="0.35">
      <c r="A78" s="195" t="s">
        <v>106</v>
      </c>
      <c r="B78" s="193"/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</row>
    <row r="79" spans="1:22" x14ac:dyDescent="0.35">
      <c r="A79" s="195" t="s">
        <v>107</v>
      </c>
      <c r="B79" s="193"/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</row>
    <row r="80" spans="1:22" x14ac:dyDescent="0.35">
      <c r="A80" s="194" t="s">
        <v>57</v>
      </c>
      <c r="B80" s="193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</row>
    <row r="81" spans="1:22" x14ac:dyDescent="0.35">
      <c r="A81" s="195" t="s">
        <v>104</v>
      </c>
      <c r="B81" s="193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3"/>
      <c r="T81" s="193"/>
      <c r="U81" s="193"/>
      <c r="V81" s="193"/>
    </row>
    <row r="82" spans="1:22" x14ac:dyDescent="0.35">
      <c r="A82" s="195" t="s">
        <v>105</v>
      </c>
      <c r="B82" s="193"/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  <c r="R82" s="193"/>
      <c r="S82" s="193"/>
      <c r="T82" s="193"/>
      <c r="U82" s="193"/>
      <c r="V82" s="193"/>
    </row>
    <row r="83" spans="1:22" x14ac:dyDescent="0.35">
      <c r="A83" s="195" t="s">
        <v>106</v>
      </c>
      <c r="B83" s="193"/>
      <c r="C83" s="193"/>
      <c r="D83" s="193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  <c r="R83" s="193"/>
      <c r="S83" s="193"/>
      <c r="T83" s="193"/>
      <c r="U83" s="193"/>
      <c r="V83" s="193"/>
    </row>
    <row r="84" spans="1:22" x14ac:dyDescent="0.35">
      <c r="A84" s="195" t="s">
        <v>107</v>
      </c>
      <c r="B84" s="193"/>
      <c r="C84" s="193"/>
      <c r="D84" s="193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  <c r="R84" s="193"/>
      <c r="S84" s="193"/>
      <c r="T84" s="193"/>
      <c r="U84" s="193"/>
      <c r="V84" s="193"/>
    </row>
    <row r="85" spans="1:22" x14ac:dyDescent="0.35">
      <c r="A85" s="194" t="s">
        <v>58</v>
      </c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93"/>
    </row>
    <row r="86" spans="1:22" x14ac:dyDescent="0.35">
      <c r="A86" s="195" t="s">
        <v>104</v>
      </c>
      <c r="B86" s="193"/>
      <c r="C86" s="193"/>
      <c r="D86" s="193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3"/>
    </row>
    <row r="87" spans="1:22" x14ac:dyDescent="0.35">
      <c r="A87" s="195" t="s">
        <v>105</v>
      </c>
      <c r="B87" s="193"/>
      <c r="C87" s="193"/>
      <c r="D87" s="193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  <c r="R87" s="193"/>
      <c r="S87" s="193"/>
      <c r="T87" s="193"/>
      <c r="U87" s="193"/>
      <c r="V87" s="193"/>
    </row>
    <row r="88" spans="1:22" ht="15" customHeight="1" x14ac:dyDescent="0.35">
      <c r="A88" s="195" t="s">
        <v>106</v>
      </c>
      <c r="B88" s="193"/>
      <c r="C88" s="193"/>
      <c r="D88" s="193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  <c r="R88" s="193"/>
      <c r="S88" s="193"/>
      <c r="T88" s="193"/>
      <c r="U88" s="193"/>
      <c r="V88" s="193"/>
    </row>
    <row r="89" spans="1:22" x14ac:dyDescent="0.35">
      <c r="A89" s="195" t="s">
        <v>107</v>
      </c>
      <c r="B89" s="193"/>
      <c r="C89" s="193"/>
      <c r="D89" s="193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</row>
    <row r="90" spans="1:22" x14ac:dyDescent="0.35">
      <c r="A90" s="194" t="s">
        <v>59</v>
      </c>
      <c r="B90" s="193"/>
      <c r="C90" s="193"/>
      <c r="D90" s="193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  <c r="R90" s="193"/>
      <c r="S90" s="193"/>
      <c r="T90" s="193"/>
      <c r="U90" s="193"/>
      <c r="V90" s="193"/>
    </row>
    <row r="91" spans="1:22" x14ac:dyDescent="0.35">
      <c r="A91" s="195" t="s">
        <v>104</v>
      </c>
      <c r="B91" s="193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193"/>
      <c r="T91" s="193"/>
      <c r="U91" s="193"/>
      <c r="V91" s="193"/>
    </row>
    <row r="92" spans="1:22" x14ac:dyDescent="0.35">
      <c r="A92" s="195" t="s">
        <v>105</v>
      </c>
      <c r="B92" s="193"/>
      <c r="C92" s="193"/>
      <c r="D92" s="193"/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3"/>
      <c r="P92" s="193"/>
      <c r="Q92" s="193"/>
      <c r="R92" s="193"/>
      <c r="S92" s="193"/>
      <c r="T92" s="193"/>
      <c r="U92" s="193"/>
      <c r="V92" s="193"/>
    </row>
    <row r="93" spans="1:22" x14ac:dyDescent="0.35">
      <c r="A93" s="195" t="s">
        <v>106</v>
      </c>
      <c r="B93" s="193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3"/>
      <c r="T93" s="193"/>
      <c r="U93" s="193"/>
      <c r="V93" s="193"/>
    </row>
    <row r="94" spans="1:22" x14ac:dyDescent="0.35">
      <c r="A94" s="195" t="s">
        <v>107</v>
      </c>
      <c r="B94" s="193"/>
      <c r="C94" s="193"/>
      <c r="D94" s="193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  <c r="R94" s="193"/>
      <c r="S94" s="193"/>
      <c r="T94" s="193"/>
      <c r="U94" s="193"/>
      <c r="V94" s="193"/>
    </row>
    <row r="95" spans="1:22" x14ac:dyDescent="0.35">
      <c r="A95" s="194" t="s">
        <v>60</v>
      </c>
      <c r="B95" s="193"/>
      <c r="C95" s="193"/>
      <c r="D95" s="193"/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</row>
    <row r="96" spans="1:22" x14ac:dyDescent="0.35">
      <c r="A96" s="195" t="s">
        <v>104</v>
      </c>
      <c r="B96" s="193"/>
      <c r="C96" s="193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</row>
    <row r="97" spans="1:22" x14ac:dyDescent="0.35">
      <c r="A97" s="195" t="s">
        <v>105</v>
      </c>
      <c r="B97" s="193"/>
      <c r="C97" s="193"/>
      <c r="D97" s="193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</row>
    <row r="98" spans="1:22" x14ac:dyDescent="0.35">
      <c r="A98" s="195" t="s">
        <v>106</v>
      </c>
      <c r="B98" s="193"/>
      <c r="C98" s="193"/>
      <c r="D98" s="193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</row>
    <row r="99" spans="1:22" x14ac:dyDescent="0.35">
      <c r="A99" s="195" t="s">
        <v>107</v>
      </c>
      <c r="B99" s="193"/>
      <c r="C99" s="193"/>
      <c r="D99" s="193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  <c r="R99" s="193"/>
      <c r="S99" s="193"/>
      <c r="T99" s="193"/>
      <c r="U99" s="193"/>
      <c r="V99" s="193"/>
    </row>
    <row r="100" spans="1:22" x14ac:dyDescent="0.35">
      <c r="A100" s="194" t="s">
        <v>62</v>
      </c>
      <c r="B100" s="193"/>
      <c r="C100" s="193"/>
      <c r="D100" s="193"/>
      <c r="E100" s="193"/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  <c r="R100" s="193"/>
      <c r="S100" s="193"/>
      <c r="T100" s="193"/>
      <c r="U100" s="193"/>
      <c r="V100" s="193"/>
    </row>
    <row r="101" spans="1:22" x14ac:dyDescent="0.35">
      <c r="A101" s="195" t="s">
        <v>104</v>
      </c>
      <c r="B101" s="193"/>
      <c r="C101" s="193"/>
      <c r="D101" s="193"/>
      <c r="E101" s="193"/>
      <c r="F101" s="193"/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  <c r="R101" s="193"/>
      <c r="S101" s="193"/>
      <c r="T101" s="193"/>
      <c r="U101" s="193"/>
      <c r="V101" s="193"/>
    </row>
    <row r="102" spans="1:22" x14ac:dyDescent="0.35">
      <c r="A102" s="195" t="s">
        <v>105</v>
      </c>
      <c r="B102" s="193"/>
      <c r="C102" s="193"/>
      <c r="D102" s="193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  <c r="R102" s="193"/>
      <c r="S102" s="193"/>
      <c r="T102" s="193"/>
      <c r="U102" s="193"/>
      <c r="V102" s="193"/>
    </row>
    <row r="103" spans="1:22" x14ac:dyDescent="0.35">
      <c r="A103" s="195" t="s">
        <v>106</v>
      </c>
      <c r="B103" s="193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</row>
    <row r="104" spans="1:22" x14ac:dyDescent="0.35">
      <c r="A104" s="195" t="s">
        <v>107</v>
      </c>
      <c r="B104" s="193"/>
      <c r="C104" s="193"/>
      <c r="D104" s="193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  <c r="R104" s="193"/>
      <c r="S104" s="193"/>
      <c r="T104" s="193"/>
      <c r="U104" s="193"/>
      <c r="V104" s="193"/>
    </row>
    <row r="105" spans="1:22" x14ac:dyDescent="0.35">
      <c r="A105" s="194" t="s">
        <v>101</v>
      </c>
      <c r="B105" s="193"/>
      <c r="C105" s="193"/>
      <c r="D105" s="193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  <c r="R105" s="193"/>
      <c r="S105" s="193"/>
      <c r="T105" s="193"/>
      <c r="U105" s="193"/>
      <c r="V105" s="193"/>
    </row>
    <row r="106" spans="1:22" x14ac:dyDescent="0.35">
      <c r="A106" s="195" t="s">
        <v>104</v>
      </c>
      <c r="B106" s="193"/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3"/>
    </row>
    <row r="107" spans="1:22" x14ac:dyDescent="0.35">
      <c r="A107" s="195" t="s">
        <v>105</v>
      </c>
      <c r="B107" s="193"/>
      <c r="C107" s="193"/>
      <c r="D107" s="193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</row>
    <row r="108" spans="1:22" x14ac:dyDescent="0.35">
      <c r="A108" s="195" t="s">
        <v>106</v>
      </c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</row>
    <row r="109" spans="1:22" x14ac:dyDescent="0.35">
      <c r="A109" s="195" t="s">
        <v>107</v>
      </c>
      <c r="B109" s="193"/>
      <c r="C109" s="193"/>
      <c r="D109" s="193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  <c r="R109" s="193"/>
      <c r="S109" s="193"/>
      <c r="T109" s="193"/>
      <c r="U109" s="193"/>
      <c r="V109" s="193"/>
    </row>
    <row r="110" spans="1:22" x14ac:dyDescent="0.35">
      <c r="A110" s="194" t="s">
        <v>114</v>
      </c>
      <c r="B110" s="193"/>
      <c r="C110" s="193"/>
      <c r="D110" s="193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  <c r="R110" s="193"/>
      <c r="S110" s="193"/>
      <c r="T110" s="193"/>
      <c r="U110" s="193"/>
      <c r="V110" s="193"/>
    </row>
    <row r="111" spans="1:22" x14ac:dyDescent="0.35">
      <c r="A111" s="195" t="s">
        <v>104</v>
      </c>
      <c r="B111" s="193"/>
      <c r="C111" s="193"/>
      <c r="D111" s="193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  <c r="R111" s="193"/>
      <c r="S111" s="193"/>
      <c r="T111" s="193"/>
      <c r="U111" s="193"/>
      <c r="V111" s="193"/>
    </row>
    <row r="112" spans="1:22" x14ac:dyDescent="0.35">
      <c r="A112" s="195" t="s">
        <v>105</v>
      </c>
      <c r="B112" s="193"/>
      <c r="C112" s="193"/>
      <c r="D112" s="193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  <c r="R112" s="193"/>
      <c r="S112" s="193"/>
      <c r="T112" s="193"/>
      <c r="U112" s="193"/>
      <c r="V112" s="193"/>
    </row>
    <row r="113" spans="1:22" x14ac:dyDescent="0.35">
      <c r="A113" s="195" t="s">
        <v>106</v>
      </c>
      <c r="B113" s="193"/>
      <c r="C113" s="193"/>
      <c r="D113" s="193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  <c r="R113" s="193"/>
      <c r="S113" s="193"/>
      <c r="T113" s="193"/>
      <c r="U113" s="193"/>
      <c r="V113" s="193"/>
    </row>
    <row r="114" spans="1:22" x14ac:dyDescent="0.35">
      <c r="A114" s="195" t="s">
        <v>107</v>
      </c>
      <c r="B114" s="193"/>
      <c r="C114" s="193"/>
      <c r="D114" s="193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  <c r="R114" s="193"/>
      <c r="S114" s="193"/>
      <c r="T114" s="193"/>
      <c r="U114" s="193"/>
      <c r="V114" s="193"/>
    </row>
    <row r="115" spans="1:22" x14ac:dyDescent="0.35">
      <c r="A115" s="194" t="s">
        <v>113</v>
      </c>
      <c r="B115" s="193"/>
      <c r="C115" s="193"/>
      <c r="D115" s="193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  <c r="R115" s="193"/>
      <c r="S115" s="193"/>
      <c r="T115" s="193"/>
      <c r="U115" s="193"/>
      <c r="V115" s="193"/>
    </row>
    <row r="116" spans="1:22" x14ac:dyDescent="0.35">
      <c r="A116" s="195" t="s">
        <v>104</v>
      </c>
      <c r="B116" s="193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  <c r="R116" s="193"/>
      <c r="S116" s="193"/>
      <c r="T116" s="193"/>
      <c r="U116" s="193"/>
      <c r="V116" s="193"/>
    </row>
    <row r="117" spans="1:22" x14ac:dyDescent="0.35">
      <c r="A117" s="195" t="s">
        <v>105</v>
      </c>
      <c r="B117" s="193"/>
      <c r="C117" s="193"/>
      <c r="D117" s="193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  <c r="R117" s="193"/>
      <c r="S117" s="193"/>
      <c r="T117" s="193"/>
      <c r="U117" s="193"/>
      <c r="V117" s="193"/>
    </row>
    <row r="118" spans="1:22" x14ac:dyDescent="0.35">
      <c r="A118" s="195" t="s">
        <v>106</v>
      </c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  <c r="R118" s="193"/>
      <c r="S118" s="193"/>
      <c r="T118" s="193"/>
      <c r="U118" s="193"/>
      <c r="V118" s="193"/>
    </row>
    <row r="119" spans="1:22" x14ac:dyDescent="0.35">
      <c r="A119" s="195" t="s">
        <v>107</v>
      </c>
      <c r="B119" s="193"/>
      <c r="C119" s="193"/>
      <c r="D119" s="193"/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  <c r="R119" s="193"/>
      <c r="S119" s="193"/>
      <c r="T119" s="193"/>
      <c r="U119" s="193"/>
      <c r="V119" s="193"/>
    </row>
    <row r="120" spans="1:22" x14ac:dyDescent="0.35">
      <c r="A120" s="194" t="s">
        <v>68</v>
      </c>
      <c r="B120" s="193"/>
      <c r="C120" s="193"/>
      <c r="D120" s="193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  <c r="R120" s="193"/>
      <c r="S120" s="193"/>
      <c r="T120" s="193"/>
      <c r="U120" s="193"/>
      <c r="V120" s="193"/>
    </row>
    <row r="121" spans="1:22" x14ac:dyDescent="0.35">
      <c r="A121" s="195" t="s">
        <v>104</v>
      </c>
      <c r="B121" s="193"/>
      <c r="C121" s="193"/>
      <c r="D121" s="193"/>
      <c r="E121" s="193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  <c r="R121" s="193"/>
      <c r="S121" s="193"/>
      <c r="T121" s="193"/>
      <c r="U121" s="193"/>
      <c r="V121" s="193"/>
    </row>
    <row r="122" spans="1:22" x14ac:dyDescent="0.35">
      <c r="A122" s="195" t="s">
        <v>105</v>
      </c>
      <c r="B122" s="193"/>
      <c r="C122" s="193"/>
      <c r="D122" s="193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  <c r="R122" s="193"/>
      <c r="S122" s="193"/>
      <c r="T122" s="193"/>
      <c r="U122" s="193"/>
      <c r="V122" s="193"/>
    </row>
    <row r="123" spans="1:22" x14ac:dyDescent="0.35">
      <c r="A123" s="195" t="s">
        <v>106</v>
      </c>
      <c r="B123" s="193"/>
      <c r="C123" s="193"/>
      <c r="D123" s="193"/>
      <c r="E123" s="193"/>
      <c r="F123" s="193"/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  <c r="R123" s="193"/>
      <c r="S123" s="193"/>
      <c r="T123" s="193"/>
      <c r="U123" s="193"/>
      <c r="V123" s="193"/>
    </row>
    <row r="124" spans="1:22" x14ac:dyDescent="0.35">
      <c r="A124" s="195" t="s">
        <v>107</v>
      </c>
      <c r="B124" s="193"/>
      <c r="C124" s="193"/>
      <c r="D124" s="193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  <c r="R124" s="193"/>
      <c r="S124" s="193"/>
      <c r="T124" s="193"/>
      <c r="U124" s="193"/>
      <c r="V124" s="193"/>
    </row>
    <row r="125" spans="1:22" x14ac:dyDescent="0.35">
      <c r="A125" s="194" t="s">
        <v>70</v>
      </c>
      <c r="B125" s="193"/>
      <c r="C125" s="193"/>
      <c r="D125" s="193"/>
      <c r="E125" s="193"/>
      <c r="F125" s="193"/>
      <c r="G125" s="19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  <c r="R125" s="193"/>
      <c r="S125" s="193"/>
      <c r="T125" s="193"/>
      <c r="U125" s="193"/>
      <c r="V125" s="193"/>
    </row>
    <row r="126" spans="1:22" x14ac:dyDescent="0.35">
      <c r="A126" s="195" t="s">
        <v>104</v>
      </c>
      <c r="B126" s="193"/>
      <c r="C126" s="193"/>
      <c r="D126" s="193"/>
      <c r="E126" s="193"/>
      <c r="F126" s="193"/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  <c r="R126" s="193"/>
      <c r="S126" s="193"/>
      <c r="T126" s="193"/>
      <c r="U126" s="193"/>
      <c r="V126" s="193"/>
    </row>
    <row r="127" spans="1:22" x14ac:dyDescent="0.35">
      <c r="A127" s="195" t="s">
        <v>105</v>
      </c>
      <c r="B127" s="193"/>
      <c r="C127" s="193"/>
      <c r="D127" s="193"/>
      <c r="E127" s="193"/>
      <c r="F127" s="193"/>
      <c r="G127" s="19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  <c r="R127" s="193"/>
      <c r="S127" s="193"/>
      <c r="T127" s="193"/>
      <c r="U127" s="193"/>
      <c r="V127" s="193"/>
    </row>
    <row r="128" spans="1:22" x14ac:dyDescent="0.35">
      <c r="A128" s="195" t="s">
        <v>106</v>
      </c>
      <c r="B128" s="193"/>
      <c r="C128" s="193"/>
      <c r="D128" s="193"/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  <c r="R128" s="193"/>
      <c r="S128" s="193"/>
      <c r="T128" s="193"/>
      <c r="U128" s="193"/>
      <c r="V128" s="193"/>
    </row>
    <row r="129" spans="1:22" x14ac:dyDescent="0.35">
      <c r="A129" s="195" t="s">
        <v>107</v>
      </c>
      <c r="B129" s="193"/>
      <c r="C129" s="193"/>
      <c r="D129" s="193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  <c r="R129" s="193"/>
      <c r="S129" s="193"/>
      <c r="T129" s="193"/>
      <c r="U129" s="193"/>
      <c r="V129" s="193"/>
    </row>
    <row r="130" spans="1:22" x14ac:dyDescent="0.35">
      <c r="A130" s="194" t="s">
        <v>37</v>
      </c>
      <c r="B130" s="193"/>
      <c r="C130" s="193"/>
      <c r="D130" s="193"/>
      <c r="E130" s="193"/>
      <c r="F130" s="193"/>
      <c r="G130" s="19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  <c r="R130" s="193"/>
      <c r="S130" s="193"/>
      <c r="T130" s="193"/>
      <c r="U130" s="193"/>
      <c r="V130" s="193"/>
    </row>
    <row r="131" spans="1:22" x14ac:dyDescent="0.35">
      <c r="A131" s="195" t="s">
        <v>104</v>
      </c>
      <c r="B131" s="193"/>
      <c r="C131" s="193"/>
      <c r="D131" s="193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  <c r="R131" s="193"/>
      <c r="S131" s="193"/>
      <c r="T131" s="193"/>
      <c r="U131" s="193"/>
      <c r="V131" s="193"/>
    </row>
    <row r="132" spans="1:22" x14ac:dyDescent="0.35">
      <c r="A132" s="195" t="s">
        <v>105</v>
      </c>
      <c r="B132" s="193"/>
      <c r="C132" s="193"/>
      <c r="D132" s="193"/>
      <c r="E132" s="193"/>
      <c r="F132" s="193"/>
      <c r="G132" s="19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  <c r="R132" s="193"/>
      <c r="S132" s="193"/>
      <c r="T132" s="193"/>
      <c r="U132" s="193"/>
      <c r="V132" s="193"/>
    </row>
    <row r="133" spans="1:22" x14ac:dyDescent="0.35">
      <c r="A133" s="195" t="s">
        <v>106</v>
      </c>
      <c r="B133" s="193"/>
      <c r="C133" s="193"/>
      <c r="D133" s="193"/>
      <c r="E133" s="193"/>
      <c r="F133" s="193"/>
      <c r="G133" s="193"/>
      <c r="H133" s="193"/>
      <c r="I133" s="193"/>
      <c r="J133" s="193"/>
      <c r="K133" s="193"/>
      <c r="L133" s="193"/>
      <c r="M133" s="193"/>
      <c r="N133" s="193"/>
      <c r="O133" s="193"/>
      <c r="P133" s="193"/>
      <c r="Q133" s="193"/>
      <c r="R133" s="193"/>
      <c r="S133" s="193"/>
      <c r="T133" s="193"/>
      <c r="U133" s="193"/>
      <c r="V133" s="193"/>
    </row>
    <row r="134" spans="1:22" x14ac:dyDescent="0.35">
      <c r="A134" s="195" t="s">
        <v>107</v>
      </c>
      <c r="B134" s="193"/>
      <c r="C134" s="193"/>
      <c r="D134" s="193"/>
      <c r="E134" s="193"/>
      <c r="F134" s="193"/>
      <c r="G134" s="193"/>
      <c r="H134" s="193"/>
      <c r="I134" s="193"/>
      <c r="J134" s="193"/>
      <c r="K134" s="193"/>
      <c r="L134" s="193"/>
      <c r="M134" s="193"/>
      <c r="N134" s="193"/>
      <c r="O134" s="193"/>
      <c r="P134" s="193"/>
      <c r="Q134" s="193"/>
      <c r="R134" s="193"/>
      <c r="S134" s="193"/>
      <c r="T134" s="193"/>
      <c r="U134" s="193"/>
      <c r="V134" s="193"/>
    </row>
    <row r="135" spans="1:22" x14ac:dyDescent="0.35">
      <c r="A135" s="194" t="s">
        <v>102</v>
      </c>
      <c r="B135" s="193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  <c r="R135" s="193"/>
      <c r="S135" s="193"/>
      <c r="T135" s="193"/>
      <c r="U135" s="193"/>
      <c r="V135" s="193"/>
    </row>
    <row r="136" spans="1:22" x14ac:dyDescent="0.35">
      <c r="A136" s="195" t="s">
        <v>104</v>
      </c>
      <c r="B136" s="193"/>
      <c r="C136" s="193"/>
      <c r="D136" s="193"/>
      <c r="E136" s="193"/>
      <c r="F136" s="193"/>
      <c r="G136" s="19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  <c r="R136" s="193"/>
      <c r="S136" s="193"/>
      <c r="T136" s="193"/>
      <c r="U136" s="193"/>
      <c r="V136" s="193"/>
    </row>
    <row r="137" spans="1:22" x14ac:dyDescent="0.35">
      <c r="A137" s="195" t="s">
        <v>105</v>
      </c>
      <c r="B137" s="193"/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193"/>
      <c r="U137" s="193"/>
      <c r="V137" s="193"/>
    </row>
    <row r="138" spans="1:22" x14ac:dyDescent="0.35">
      <c r="A138" s="195" t="s">
        <v>106</v>
      </c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</row>
    <row r="139" spans="1:22" x14ac:dyDescent="0.35">
      <c r="A139" s="195" t="s">
        <v>107</v>
      </c>
      <c r="B139" s="193"/>
      <c r="C139" s="193"/>
      <c r="D139" s="193"/>
      <c r="E139" s="193"/>
      <c r="F139" s="193"/>
      <c r="G139" s="193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  <c r="R139" s="193"/>
      <c r="S139" s="193"/>
      <c r="T139" s="193"/>
      <c r="U139" s="193"/>
      <c r="V139" s="193"/>
    </row>
    <row r="140" spans="1:22" x14ac:dyDescent="0.35">
      <c r="A140" s="194" t="s">
        <v>72</v>
      </c>
      <c r="B140" s="193"/>
      <c r="C140" s="193"/>
      <c r="D140" s="193"/>
      <c r="E140" s="193"/>
      <c r="F140" s="193"/>
      <c r="G140" s="19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  <c r="R140" s="193"/>
      <c r="S140" s="193"/>
      <c r="T140" s="193"/>
      <c r="U140" s="193"/>
      <c r="V140" s="193"/>
    </row>
    <row r="141" spans="1:22" x14ac:dyDescent="0.35">
      <c r="A141" s="195" t="s">
        <v>104</v>
      </c>
      <c r="B141" s="193"/>
      <c r="C141" s="193"/>
      <c r="D141" s="193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  <c r="R141" s="193"/>
      <c r="S141" s="193"/>
      <c r="T141" s="193"/>
      <c r="U141" s="193"/>
      <c r="V141" s="193"/>
    </row>
    <row r="142" spans="1:22" x14ac:dyDescent="0.35">
      <c r="A142" s="195" t="s">
        <v>105</v>
      </c>
      <c r="B142" s="193"/>
      <c r="C142" s="193"/>
      <c r="D142" s="193"/>
      <c r="E142" s="193"/>
      <c r="F142" s="193"/>
      <c r="G142" s="19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  <c r="R142" s="193"/>
      <c r="S142" s="193"/>
      <c r="T142" s="193"/>
      <c r="U142" s="193"/>
      <c r="V142" s="193"/>
    </row>
    <row r="143" spans="1:22" x14ac:dyDescent="0.35">
      <c r="A143" s="195" t="s">
        <v>106</v>
      </c>
      <c r="B143" s="193"/>
      <c r="C143" s="193"/>
      <c r="D143" s="193"/>
      <c r="E143" s="193"/>
      <c r="F143" s="193"/>
      <c r="G143" s="19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  <c r="R143" s="193"/>
      <c r="S143" s="193"/>
      <c r="T143" s="193"/>
      <c r="U143" s="193"/>
      <c r="V143" s="193"/>
    </row>
    <row r="144" spans="1:22" x14ac:dyDescent="0.35">
      <c r="A144" s="195" t="s">
        <v>107</v>
      </c>
      <c r="B144" s="193"/>
      <c r="C144" s="193"/>
      <c r="D144" s="193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  <c r="R144" s="193"/>
      <c r="S144" s="193"/>
      <c r="T144" s="193"/>
      <c r="U144" s="193"/>
      <c r="V144" s="193"/>
    </row>
    <row r="145" spans="1:22" x14ac:dyDescent="0.35">
      <c r="A145" s="194" t="s">
        <v>103</v>
      </c>
      <c r="B145" s="193"/>
      <c r="C145" s="193"/>
      <c r="D145" s="193"/>
      <c r="E145" s="193"/>
      <c r="F145" s="193"/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  <c r="R145" s="193"/>
      <c r="S145" s="193"/>
      <c r="T145" s="193"/>
      <c r="U145" s="193"/>
      <c r="V145" s="193"/>
    </row>
    <row r="146" spans="1:22" x14ac:dyDescent="0.35">
      <c r="A146" s="195" t="s">
        <v>104</v>
      </c>
      <c r="B146" s="193"/>
      <c r="C146" s="193"/>
      <c r="D146" s="193"/>
      <c r="E146" s="193"/>
      <c r="F146" s="193"/>
      <c r="G146" s="19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  <c r="R146" s="193"/>
      <c r="S146" s="193"/>
      <c r="T146" s="193"/>
      <c r="U146" s="193"/>
      <c r="V146" s="193"/>
    </row>
    <row r="147" spans="1:22" x14ac:dyDescent="0.35">
      <c r="A147" s="195" t="s">
        <v>105</v>
      </c>
      <c r="B147" s="193"/>
      <c r="C147" s="193"/>
      <c r="D147" s="193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  <c r="R147" s="193"/>
      <c r="S147" s="193"/>
      <c r="T147" s="193"/>
      <c r="U147" s="193"/>
      <c r="V147" s="193"/>
    </row>
    <row r="148" spans="1:22" x14ac:dyDescent="0.35">
      <c r="A148" s="195" t="s">
        <v>106</v>
      </c>
      <c r="B148" s="193"/>
      <c r="C148" s="193"/>
      <c r="D148" s="193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  <c r="R148" s="193"/>
      <c r="S148" s="193"/>
      <c r="T148" s="193"/>
      <c r="U148" s="193"/>
      <c r="V148" s="193"/>
    </row>
    <row r="149" spans="1:22" x14ac:dyDescent="0.35">
      <c r="A149" s="195" t="s">
        <v>107</v>
      </c>
      <c r="B149" s="193"/>
      <c r="C149" s="193"/>
      <c r="D149" s="193"/>
      <c r="E149" s="193"/>
      <c r="F149" s="193"/>
      <c r="G149" s="193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  <c r="R149" s="193"/>
      <c r="S149" s="193"/>
      <c r="T149" s="193"/>
      <c r="U149" s="193"/>
      <c r="V149" s="193"/>
    </row>
    <row r="150" spans="1:22" x14ac:dyDescent="0.35">
      <c r="A150" s="194" t="s">
        <v>81</v>
      </c>
      <c r="B150" s="193"/>
      <c r="C150" s="193"/>
      <c r="D150" s="193"/>
      <c r="E150" s="193"/>
      <c r="F150" s="193"/>
      <c r="G150" s="193"/>
      <c r="H150" s="193"/>
      <c r="I150" s="193"/>
      <c r="J150" s="193"/>
      <c r="K150" s="193"/>
      <c r="L150" s="193"/>
      <c r="M150" s="193"/>
      <c r="N150" s="193"/>
      <c r="O150" s="193"/>
      <c r="P150" s="193"/>
      <c r="Q150" s="193"/>
      <c r="R150" s="193"/>
      <c r="S150" s="193"/>
      <c r="T150" s="193"/>
      <c r="U150" s="193"/>
      <c r="V150" s="193"/>
    </row>
    <row r="151" spans="1:22" x14ac:dyDescent="0.35">
      <c r="A151" s="195" t="s">
        <v>104</v>
      </c>
      <c r="B151" s="193"/>
      <c r="C151" s="193"/>
      <c r="D151" s="193"/>
      <c r="E151" s="193"/>
      <c r="F151" s="193"/>
      <c r="G151" s="193"/>
      <c r="H151" s="193"/>
      <c r="I151" s="193"/>
      <c r="J151" s="193"/>
      <c r="K151" s="193"/>
      <c r="L151" s="193"/>
      <c r="M151" s="193"/>
      <c r="N151" s="193"/>
      <c r="O151" s="193"/>
      <c r="P151" s="193"/>
      <c r="Q151" s="193"/>
      <c r="R151" s="193"/>
      <c r="S151" s="193"/>
      <c r="T151" s="193"/>
      <c r="U151" s="193"/>
      <c r="V151" s="193"/>
    </row>
    <row r="152" spans="1:22" x14ac:dyDescent="0.35">
      <c r="A152" s="195" t="s">
        <v>106</v>
      </c>
      <c r="B152" s="193"/>
      <c r="C152" s="193"/>
      <c r="D152" s="193"/>
      <c r="E152" s="193"/>
      <c r="F152" s="193"/>
      <c r="G152" s="193"/>
      <c r="H152" s="193"/>
      <c r="I152" s="193"/>
      <c r="J152" s="193"/>
      <c r="K152" s="193"/>
      <c r="L152" s="193"/>
      <c r="M152" s="193"/>
      <c r="N152" s="193"/>
      <c r="O152" s="193"/>
      <c r="P152" s="193"/>
      <c r="Q152" s="193"/>
      <c r="R152" s="193"/>
      <c r="S152" s="193"/>
      <c r="T152" s="193"/>
      <c r="U152" s="193"/>
      <c r="V152" s="193"/>
    </row>
    <row r="153" spans="1:22" x14ac:dyDescent="0.35">
      <c r="A153" s="195" t="s">
        <v>107</v>
      </c>
      <c r="B153" s="193"/>
      <c r="C153" s="193"/>
      <c r="D153" s="193"/>
      <c r="E153" s="193"/>
      <c r="F153" s="193"/>
      <c r="G153" s="193"/>
      <c r="H153" s="193"/>
      <c r="I153" s="193"/>
      <c r="J153" s="193"/>
      <c r="K153" s="193"/>
      <c r="L153" s="193"/>
      <c r="M153" s="193"/>
      <c r="N153" s="193"/>
      <c r="O153" s="193"/>
      <c r="P153" s="193"/>
      <c r="Q153" s="193"/>
      <c r="R153" s="193"/>
      <c r="S153" s="193"/>
      <c r="T153" s="193"/>
      <c r="U153" s="193"/>
      <c r="V153" s="193"/>
    </row>
    <row r="155" spans="1:22" ht="36" customHeight="1" x14ac:dyDescent="0.35">
      <c r="A155" s="196" t="s">
        <v>115</v>
      </c>
      <c r="B155" s="209" t="s">
        <v>116</v>
      </c>
      <c r="C155" s="209"/>
      <c r="D155" s="209"/>
      <c r="E155" s="209"/>
      <c r="F155" s="209"/>
      <c r="G155" s="209"/>
      <c r="H155" s="209"/>
      <c r="I155" s="209"/>
      <c r="J155" s="209"/>
      <c r="K155" s="209"/>
      <c r="L155" s="209"/>
      <c r="M155" s="209"/>
      <c r="N155" s="209"/>
      <c r="O155" s="209"/>
      <c r="P155" s="209"/>
      <c r="Q155" s="209"/>
      <c r="R155" s="209"/>
      <c r="S155" s="209"/>
      <c r="T155" s="209"/>
      <c r="U155" s="209"/>
      <c r="V155" s="209"/>
    </row>
    <row r="156" spans="1:22" x14ac:dyDescent="0.35">
      <c r="A156" s="193"/>
      <c r="B156" s="196">
        <v>1</v>
      </c>
      <c r="C156" s="196">
        <v>2</v>
      </c>
      <c r="D156" s="196">
        <v>3</v>
      </c>
      <c r="E156" s="196">
        <v>4</v>
      </c>
      <c r="F156" s="196">
        <v>5</v>
      </c>
      <c r="G156" s="196" t="s">
        <v>112</v>
      </c>
      <c r="H156" s="196" t="s">
        <v>112</v>
      </c>
      <c r="I156" s="196" t="s">
        <v>112</v>
      </c>
      <c r="J156" s="196" t="s">
        <v>112</v>
      </c>
      <c r="K156" s="196" t="s">
        <v>112</v>
      </c>
      <c r="L156" s="196" t="s">
        <v>112</v>
      </c>
      <c r="M156" s="196" t="s">
        <v>112</v>
      </c>
      <c r="N156" s="196" t="s">
        <v>112</v>
      </c>
      <c r="O156" s="196" t="s">
        <v>112</v>
      </c>
      <c r="P156" s="196" t="s">
        <v>112</v>
      </c>
      <c r="Q156" s="196" t="s">
        <v>112</v>
      </c>
      <c r="R156" s="196" t="s">
        <v>112</v>
      </c>
      <c r="S156" s="196" t="s">
        <v>112</v>
      </c>
      <c r="T156" s="196" t="s">
        <v>112</v>
      </c>
      <c r="U156" s="196" t="s">
        <v>112</v>
      </c>
      <c r="V156" s="196" t="s">
        <v>112</v>
      </c>
    </row>
    <row r="157" spans="1:22" ht="29" x14ac:dyDescent="0.35">
      <c r="A157" s="197" t="s">
        <v>117</v>
      </c>
      <c r="B157" s="193"/>
      <c r="C157" s="193"/>
      <c r="D157" s="193"/>
      <c r="E157" s="193"/>
      <c r="F157" s="193"/>
      <c r="G157" s="193"/>
      <c r="H157" s="193"/>
      <c r="I157" s="193"/>
      <c r="J157" s="193"/>
      <c r="K157" s="193"/>
      <c r="L157" s="193"/>
      <c r="M157" s="193"/>
      <c r="N157" s="193"/>
      <c r="O157" s="193"/>
      <c r="P157" s="193"/>
      <c r="Q157" s="193"/>
      <c r="R157" s="193"/>
      <c r="S157" s="193"/>
      <c r="T157" s="193"/>
      <c r="U157" s="193"/>
      <c r="V157" s="193"/>
    </row>
    <row r="158" spans="1:22" ht="29" x14ac:dyDescent="0.35">
      <c r="A158" s="197" t="s">
        <v>118</v>
      </c>
      <c r="B158" s="193"/>
      <c r="C158" s="193"/>
      <c r="D158" s="193"/>
      <c r="E158" s="193"/>
      <c r="F158" s="193"/>
      <c r="G158" s="193"/>
      <c r="H158" s="193"/>
      <c r="I158" s="193"/>
      <c r="J158" s="193"/>
      <c r="K158" s="193"/>
      <c r="L158" s="193"/>
      <c r="M158" s="193"/>
      <c r="N158" s="193"/>
      <c r="O158" s="193"/>
      <c r="P158" s="193"/>
      <c r="Q158" s="193"/>
      <c r="R158" s="193"/>
      <c r="S158" s="193"/>
      <c r="T158" s="193"/>
      <c r="U158" s="193"/>
      <c r="V158" s="193"/>
    </row>
  </sheetData>
  <mergeCells count="6">
    <mergeCell ref="B155:V155"/>
    <mergeCell ref="B9:V9"/>
    <mergeCell ref="P1:R1"/>
    <mergeCell ref="A6:R6"/>
    <mergeCell ref="B7:V7"/>
    <mergeCell ref="A7:A9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72C97-0446-4CE3-8C16-96CECDE9D8E9}">
  <dimension ref="A1:V29"/>
  <sheetViews>
    <sheetView topLeftCell="A4" workbookViewId="0">
      <selection activeCell="A20" sqref="A20"/>
    </sheetView>
  </sheetViews>
  <sheetFormatPr defaultRowHeight="14.5" x14ac:dyDescent="0.35"/>
  <cols>
    <col min="1" max="1" width="42.26953125" customWidth="1"/>
    <col min="2" max="22" width="3.81640625" customWidth="1"/>
  </cols>
  <sheetData>
    <row r="1" spans="1:22" ht="15" x14ac:dyDescent="0.35">
      <c r="P1" s="213" t="s">
        <v>109</v>
      </c>
      <c r="Q1" s="213"/>
      <c r="R1" s="213"/>
      <c r="S1" s="213"/>
      <c r="T1" s="213"/>
      <c r="U1" s="213"/>
      <c r="V1" s="213"/>
    </row>
    <row r="2" spans="1:22" ht="14.5" customHeight="1" x14ac:dyDescent="0.35">
      <c r="P2" s="192"/>
      <c r="Q2" s="192"/>
      <c r="R2" s="192"/>
    </row>
    <row r="3" spans="1:22" ht="14.5" customHeight="1" x14ac:dyDescent="0.35">
      <c r="A3" t="s">
        <v>134</v>
      </c>
      <c r="B3" t="s">
        <v>135</v>
      </c>
      <c r="P3" s="192"/>
      <c r="Q3" s="192"/>
      <c r="R3" s="192"/>
    </row>
    <row r="4" spans="1:22" ht="14.5" customHeight="1" x14ac:dyDescent="0.35">
      <c r="A4" t="s">
        <v>136</v>
      </c>
      <c r="B4" t="s">
        <v>135</v>
      </c>
      <c r="P4" s="192"/>
      <c r="Q4" s="192"/>
      <c r="R4" s="192"/>
    </row>
    <row r="5" spans="1:22" ht="14.5" customHeight="1" x14ac:dyDescent="0.35">
      <c r="P5" s="192"/>
      <c r="Q5" s="192"/>
      <c r="R5" s="192"/>
    </row>
    <row r="6" spans="1:22" ht="15.5" x14ac:dyDescent="0.35">
      <c r="A6" s="214" t="s">
        <v>119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</row>
    <row r="7" spans="1:22" x14ac:dyDescent="0.35">
      <c r="A7" s="216" t="s">
        <v>110</v>
      </c>
      <c r="B7" s="215" t="s">
        <v>111</v>
      </c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</row>
    <row r="8" spans="1:22" x14ac:dyDescent="0.35">
      <c r="A8" s="217"/>
      <c r="B8" s="196">
        <v>1</v>
      </c>
      <c r="C8" s="196">
        <v>2</v>
      </c>
      <c r="D8" s="196">
        <v>3</v>
      </c>
      <c r="E8" s="196">
        <v>4</v>
      </c>
      <c r="F8" s="196">
        <v>5</v>
      </c>
      <c r="G8" s="196" t="s">
        <v>112</v>
      </c>
      <c r="H8" s="196" t="s">
        <v>112</v>
      </c>
      <c r="I8" s="196" t="s">
        <v>112</v>
      </c>
      <c r="J8" s="196" t="s">
        <v>112</v>
      </c>
      <c r="K8" s="196" t="s">
        <v>112</v>
      </c>
      <c r="L8" s="196" t="s">
        <v>112</v>
      </c>
      <c r="M8" s="196" t="s">
        <v>112</v>
      </c>
      <c r="N8" s="196" t="s">
        <v>112</v>
      </c>
      <c r="O8" s="196" t="s">
        <v>112</v>
      </c>
      <c r="P8" s="196" t="s">
        <v>112</v>
      </c>
      <c r="Q8" s="196" t="s">
        <v>112</v>
      </c>
      <c r="R8" s="196" t="s">
        <v>112</v>
      </c>
      <c r="S8" s="196" t="s">
        <v>112</v>
      </c>
      <c r="T8" s="196" t="s">
        <v>112</v>
      </c>
      <c r="U8" s="196" t="s">
        <v>112</v>
      </c>
      <c r="V8" s="196" t="s">
        <v>112</v>
      </c>
    </row>
    <row r="9" spans="1:22" x14ac:dyDescent="0.35">
      <c r="A9" s="218"/>
      <c r="B9" s="210" t="s">
        <v>137</v>
      </c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2"/>
    </row>
    <row r="10" spans="1:22" x14ac:dyDescent="0.35">
      <c r="A10" s="194" t="s">
        <v>120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</row>
    <row r="11" spans="1:22" x14ac:dyDescent="0.35">
      <c r="A11" s="195" t="s">
        <v>104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</row>
    <row r="12" spans="1:22" x14ac:dyDescent="0.35">
      <c r="A12" s="195" t="s">
        <v>105</v>
      </c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</row>
    <row r="13" spans="1:22" x14ac:dyDescent="0.35">
      <c r="A13" s="195" t="s">
        <v>106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</row>
    <row r="14" spans="1:22" x14ac:dyDescent="0.35">
      <c r="A14" s="195" t="s">
        <v>107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</row>
    <row r="15" spans="1:22" x14ac:dyDescent="0.35">
      <c r="A15" s="194" t="s">
        <v>121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</row>
    <row r="16" spans="1:22" x14ac:dyDescent="0.35">
      <c r="A16" s="195" t="s">
        <v>104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</row>
    <row r="17" spans="1:22" x14ac:dyDescent="0.35">
      <c r="A17" s="195" t="s">
        <v>105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</row>
    <row r="18" spans="1:22" x14ac:dyDescent="0.35">
      <c r="A18" s="195" t="s">
        <v>106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</row>
    <row r="19" spans="1:22" x14ac:dyDescent="0.35">
      <c r="A19" s="195" t="s">
        <v>107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</row>
    <row r="20" spans="1:22" x14ac:dyDescent="0.35">
      <c r="A20" s="194" t="s">
        <v>122</v>
      </c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</row>
    <row r="21" spans="1:22" x14ac:dyDescent="0.35">
      <c r="A21" s="195" t="s">
        <v>104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</row>
    <row r="22" spans="1:22" x14ac:dyDescent="0.35">
      <c r="A22" s="195" t="s">
        <v>105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</row>
    <row r="23" spans="1:22" x14ac:dyDescent="0.35">
      <c r="A23" s="195" t="s">
        <v>106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</row>
    <row r="24" spans="1:22" x14ac:dyDescent="0.35">
      <c r="A24" s="195" t="s">
        <v>107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</row>
    <row r="26" spans="1:22" x14ac:dyDescent="0.35">
      <c r="A26" s="196" t="s">
        <v>115</v>
      </c>
      <c r="B26" s="209" t="s">
        <v>116</v>
      </c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</row>
    <row r="27" spans="1:22" x14ac:dyDescent="0.35">
      <c r="A27" s="193"/>
      <c r="B27" s="196">
        <v>1</v>
      </c>
      <c r="C27" s="196">
        <v>2</v>
      </c>
      <c r="D27" s="196">
        <v>3</v>
      </c>
      <c r="E27" s="196">
        <v>4</v>
      </c>
      <c r="F27" s="196">
        <v>5</v>
      </c>
      <c r="G27" s="196" t="s">
        <v>112</v>
      </c>
      <c r="H27" s="196" t="s">
        <v>112</v>
      </c>
      <c r="I27" s="196" t="s">
        <v>112</v>
      </c>
      <c r="J27" s="196" t="s">
        <v>112</v>
      </c>
      <c r="K27" s="196" t="s">
        <v>112</v>
      </c>
      <c r="L27" s="196" t="s">
        <v>112</v>
      </c>
      <c r="M27" s="196" t="s">
        <v>112</v>
      </c>
      <c r="N27" s="196" t="s">
        <v>112</v>
      </c>
      <c r="O27" s="196" t="s">
        <v>112</v>
      </c>
      <c r="P27" s="196" t="s">
        <v>112</v>
      </c>
      <c r="Q27" s="196" t="s">
        <v>112</v>
      </c>
      <c r="R27" s="196" t="s">
        <v>112</v>
      </c>
      <c r="S27" s="196" t="s">
        <v>112</v>
      </c>
      <c r="T27" s="196" t="s">
        <v>112</v>
      </c>
      <c r="U27" s="196" t="s">
        <v>112</v>
      </c>
      <c r="V27" s="196" t="s">
        <v>112</v>
      </c>
    </row>
    <row r="28" spans="1:22" ht="29" x14ac:dyDescent="0.35">
      <c r="A28" s="198" t="s">
        <v>117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</row>
    <row r="29" spans="1:22" ht="29" x14ac:dyDescent="0.35">
      <c r="A29" s="198" t="s">
        <v>118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</row>
  </sheetData>
  <mergeCells count="6">
    <mergeCell ref="A6:R6"/>
    <mergeCell ref="A7:A9"/>
    <mergeCell ref="B7:V7"/>
    <mergeCell ref="B26:V26"/>
    <mergeCell ref="P1:V1"/>
    <mergeCell ref="B9:V9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5335-1561-405B-8625-3E365E1FBBEC}">
  <dimension ref="A1:V44"/>
  <sheetViews>
    <sheetView topLeftCell="A6" workbookViewId="0">
      <selection activeCell="A38" sqref="A38"/>
    </sheetView>
  </sheetViews>
  <sheetFormatPr defaultRowHeight="14.5" x14ac:dyDescent="0.35"/>
  <cols>
    <col min="1" max="1" width="34.7265625" customWidth="1"/>
    <col min="2" max="22" width="3.81640625" customWidth="1"/>
  </cols>
  <sheetData>
    <row r="1" spans="1:22" ht="14.5" customHeight="1" x14ac:dyDescent="0.35">
      <c r="P1" s="213" t="s">
        <v>109</v>
      </c>
      <c r="Q1" s="213"/>
      <c r="R1" s="213"/>
      <c r="S1" s="213"/>
      <c r="T1" s="213"/>
      <c r="U1" s="213"/>
      <c r="V1" s="213"/>
    </row>
    <row r="2" spans="1:22" ht="14.5" customHeight="1" x14ac:dyDescent="0.35">
      <c r="P2" s="192"/>
      <c r="Q2" s="192"/>
      <c r="R2" s="192"/>
    </row>
    <row r="3" spans="1:22" ht="14.5" customHeight="1" x14ac:dyDescent="0.35">
      <c r="A3" t="s">
        <v>134</v>
      </c>
      <c r="B3" t="s">
        <v>135</v>
      </c>
      <c r="P3" s="192"/>
      <c r="Q3" s="192"/>
      <c r="R3" s="192"/>
    </row>
    <row r="4" spans="1:22" ht="14.5" customHeight="1" x14ac:dyDescent="0.35">
      <c r="A4" t="s">
        <v>136</v>
      </c>
      <c r="B4" t="s">
        <v>135</v>
      </c>
      <c r="P4" s="192"/>
      <c r="Q4" s="192"/>
      <c r="R4" s="192"/>
    </row>
    <row r="5" spans="1:22" ht="14.5" customHeight="1" x14ac:dyDescent="0.35">
      <c r="P5" s="192"/>
      <c r="Q5" s="192"/>
      <c r="R5" s="192"/>
    </row>
    <row r="6" spans="1:22" ht="15.5" x14ac:dyDescent="0.35">
      <c r="A6" s="214" t="s">
        <v>123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</row>
    <row r="7" spans="1:22" x14ac:dyDescent="0.35">
      <c r="A7" s="216" t="s">
        <v>110</v>
      </c>
      <c r="B7" s="215" t="s">
        <v>111</v>
      </c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</row>
    <row r="8" spans="1:22" x14ac:dyDescent="0.35">
      <c r="A8" s="217"/>
      <c r="B8" s="196">
        <v>1</v>
      </c>
      <c r="C8" s="196">
        <v>2</v>
      </c>
      <c r="D8" s="196">
        <v>3</v>
      </c>
      <c r="E8" s="196">
        <v>4</v>
      </c>
      <c r="F8" s="196">
        <v>5</v>
      </c>
      <c r="G8" s="196" t="s">
        <v>112</v>
      </c>
      <c r="H8" s="196" t="s">
        <v>112</v>
      </c>
      <c r="I8" s="196" t="s">
        <v>112</v>
      </c>
      <c r="J8" s="196" t="s">
        <v>112</v>
      </c>
      <c r="K8" s="196" t="s">
        <v>112</v>
      </c>
      <c r="L8" s="196" t="s">
        <v>112</v>
      </c>
      <c r="M8" s="196" t="s">
        <v>112</v>
      </c>
      <c r="N8" s="196" t="s">
        <v>112</v>
      </c>
      <c r="O8" s="196" t="s">
        <v>112</v>
      </c>
      <c r="P8" s="196" t="s">
        <v>112</v>
      </c>
      <c r="Q8" s="196" t="s">
        <v>112</v>
      </c>
      <c r="R8" s="196" t="s">
        <v>112</v>
      </c>
      <c r="S8" s="196" t="s">
        <v>112</v>
      </c>
      <c r="T8" s="196" t="s">
        <v>112</v>
      </c>
      <c r="U8" s="196" t="s">
        <v>112</v>
      </c>
      <c r="V8" s="196" t="s">
        <v>112</v>
      </c>
    </row>
    <row r="9" spans="1:22" x14ac:dyDescent="0.35">
      <c r="A9" s="218"/>
      <c r="B9" s="210" t="s">
        <v>137</v>
      </c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2"/>
    </row>
    <row r="10" spans="1:22" x14ac:dyDescent="0.35">
      <c r="A10" s="194" t="s">
        <v>124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</row>
    <row r="11" spans="1:22" x14ac:dyDescent="0.35">
      <c r="A11" s="195" t="s">
        <v>104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</row>
    <row r="12" spans="1:22" x14ac:dyDescent="0.35">
      <c r="A12" s="195" t="s">
        <v>105</v>
      </c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</row>
    <row r="13" spans="1:22" x14ac:dyDescent="0.35">
      <c r="A13" s="195" t="s">
        <v>106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</row>
    <row r="14" spans="1:22" x14ac:dyDescent="0.35">
      <c r="A14" s="195" t="s">
        <v>107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</row>
    <row r="15" spans="1:22" ht="14" customHeight="1" x14ac:dyDescent="0.35">
      <c r="A15" s="194" t="s">
        <v>102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</row>
    <row r="16" spans="1:22" ht="14" customHeight="1" x14ac:dyDescent="0.35">
      <c r="A16" s="195" t="s">
        <v>104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</row>
    <row r="17" spans="1:22" ht="14" customHeight="1" x14ac:dyDescent="0.35">
      <c r="A17" s="195" t="s">
        <v>105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</row>
    <row r="18" spans="1:22" ht="14" customHeight="1" x14ac:dyDescent="0.35">
      <c r="A18" s="195" t="s">
        <v>106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</row>
    <row r="19" spans="1:22" ht="14" customHeight="1" x14ac:dyDescent="0.35">
      <c r="A19" s="195" t="s">
        <v>107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</row>
    <row r="20" spans="1:22" x14ac:dyDescent="0.35">
      <c r="A20" s="194" t="s">
        <v>125</v>
      </c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</row>
    <row r="21" spans="1:22" x14ac:dyDescent="0.35">
      <c r="A21" s="195" t="s">
        <v>104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</row>
    <row r="22" spans="1:22" x14ac:dyDescent="0.35">
      <c r="A22" s="195" t="s">
        <v>105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</row>
    <row r="23" spans="1:22" x14ac:dyDescent="0.35">
      <c r="A23" s="195" t="s">
        <v>106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</row>
    <row r="24" spans="1:22" x14ac:dyDescent="0.35">
      <c r="A24" s="195" t="s">
        <v>107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</row>
    <row r="25" spans="1:22" x14ac:dyDescent="0.35">
      <c r="A25" s="194" t="s">
        <v>39</v>
      </c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</row>
    <row r="26" spans="1:22" x14ac:dyDescent="0.35">
      <c r="A26" s="195" t="s">
        <v>104</v>
      </c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</row>
    <row r="27" spans="1:22" x14ac:dyDescent="0.35">
      <c r="A27" s="195" t="s">
        <v>105</v>
      </c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</row>
    <row r="28" spans="1:22" x14ac:dyDescent="0.35">
      <c r="A28" s="195" t="s">
        <v>106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</row>
    <row r="29" spans="1:22" x14ac:dyDescent="0.35">
      <c r="A29" s="195" t="s">
        <v>107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</row>
    <row r="30" spans="1:22" x14ac:dyDescent="0.35">
      <c r="A30" s="194" t="s">
        <v>76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</row>
    <row r="31" spans="1:22" x14ac:dyDescent="0.35">
      <c r="A31" s="195" t="s">
        <v>104</v>
      </c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</row>
    <row r="32" spans="1:22" x14ac:dyDescent="0.35">
      <c r="A32" s="195" t="s">
        <v>105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</row>
    <row r="33" spans="1:22" x14ac:dyDescent="0.35">
      <c r="A33" s="195" t="s">
        <v>106</v>
      </c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</row>
    <row r="34" spans="1:22" x14ac:dyDescent="0.35">
      <c r="A34" s="195" t="s">
        <v>107</v>
      </c>
      <c r="B34" s="193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</row>
    <row r="35" spans="1:22" x14ac:dyDescent="0.35">
      <c r="A35" s="194" t="s">
        <v>138</v>
      </c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</row>
    <row r="36" spans="1:22" x14ac:dyDescent="0.35">
      <c r="A36" s="195" t="s">
        <v>104</v>
      </c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</row>
    <row r="37" spans="1:22" x14ac:dyDescent="0.35">
      <c r="A37" s="195" t="s">
        <v>105</v>
      </c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</row>
    <row r="38" spans="1:22" x14ac:dyDescent="0.35">
      <c r="A38" s="195" t="s">
        <v>106</v>
      </c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</row>
    <row r="39" spans="1:22" x14ac:dyDescent="0.35">
      <c r="A39" s="195" t="s">
        <v>107</v>
      </c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</row>
    <row r="41" spans="1:22" ht="36" customHeight="1" x14ac:dyDescent="0.35">
      <c r="A41" s="196" t="s">
        <v>115</v>
      </c>
      <c r="B41" s="209" t="s">
        <v>116</v>
      </c>
      <c r="C41" s="209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</row>
    <row r="42" spans="1:22" x14ac:dyDescent="0.35">
      <c r="A42" s="193"/>
      <c r="B42" s="196">
        <v>1</v>
      </c>
      <c r="C42" s="196">
        <v>2</v>
      </c>
      <c r="D42" s="196">
        <v>3</v>
      </c>
      <c r="E42" s="196">
        <v>4</v>
      </c>
      <c r="F42" s="196">
        <v>5</v>
      </c>
      <c r="G42" s="196" t="s">
        <v>112</v>
      </c>
      <c r="H42" s="196" t="s">
        <v>112</v>
      </c>
      <c r="I42" s="196" t="s">
        <v>112</v>
      </c>
      <c r="J42" s="196" t="s">
        <v>112</v>
      </c>
      <c r="K42" s="196" t="s">
        <v>112</v>
      </c>
      <c r="L42" s="196" t="s">
        <v>112</v>
      </c>
      <c r="M42" s="196" t="s">
        <v>112</v>
      </c>
      <c r="N42" s="196" t="s">
        <v>112</v>
      </c>
      <c r="O42" s="196" t="s">
        <v>112</v>
      </c>
      <c r="P42" s="196" t="s">
        <v>112</v>
      </c>
      <c r="Q42" s="196" t="s">
        <v>112</v>
      </c>
      <c r="R42" s="196" t="s">
        <v>112</v>
      </c>
      <c r="S42" s="196" t="s">
        <v>112</v>
      </c>
      <c r="T42" s="196" t="s">
        <v>112</v>
      </c>
      <c r="U42" s="196" t="s">
        <v>112</v>
      </c>
      <c r="V42" s="196" t="s">
        <v>112</v>
      </c>
    </row>
    <row r="43" spans="1:22" ht="29" x14ac:dyDescent="0.35">
      <c r="A43" s="197" t="s">
        <v>117</v>
      </c>
      <c r="B43" s="193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</row>
    <row r="44" spans="1:22" ht="29" x14ac:dyDescent="0.35">
      <c r="A44" s="197" t="s">
        <v>118</v>
      </c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</row>
  </sheetData>
  <mergeCells count="6">
    <mergeCell ref="A6:R6"/>
    <mergeCell ref="A7:A9"/>
    <mergeCell ref="B7:V7"/>
    <mergeCell ref="B41:V41"/>
    <mergeCell ref="P1:V1"/>
    <mergeCell ref="B9:V9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7C109-10B2-443A-BB7C-0E431A3A55D5}">
  <dimension ref="A1:V64"/>
  <sheetViews>
    <sheetView tabSelected="1" workbookViewId="0">
      <selection activeCell="A55" sqref="A55"/>
    </sheetView>
  </sheetViews>
  <sheetFormatPr defaultRowHeight="14.5" x14ac:dyDescent="0.35"/>
  <cols>
    <col min="1" max="1" width="34.7265625" customWidth="1"/>
    <col min="2" max="22" width="3.81640625" customWidth="1"/>
  </cols>
  <sheetData>
    <row r="1" spans="1:22" ht="14.5" customHeight="1" x14ac:dyDescent="0.35">
      <c r="P1" s="213" t="s">
        <v>109</v>
      </c>
      <c r="Q1" s="213"/>
      <c r="R1" s="213"/>
      <c r="S1" s="213"/>
      <c r="T1" s="213"/>
      <c r="U1" s="213"/>
      <c r="V1" s="213"/>
    </row>
    <row r="2" spans="1:22" ht="14.5" customHeight="1" x14ac:dyDescent="0.35">
      <c r="P2" s="192"/>
      <c r="Q2" s="192"/>
      <c r="R2" s="192"/>
    </row>
    <row r="3" spans="1:22" ht="14.5" customHeight="1" x14ac:dyDescent="0.35">
      <c r="A3" t="s">
        <v>134</v>
      </c>
      <c r="B3" t="s">
        <v>135</v>
      </c>
      <c r="P3" s="192"/>
      <c r="Q3" s="192"/>
      <c r="R3" s="192"/>
    </row>
    <row r="4" spans="1:22" ht="14.5" customHeight="1" x14ac:dyDescent="0.35">
      <c r="A4" t="s">
        <v>136</v>
      </c>
      <c r="B4" t="s">
        <v>135</v>
      </c>
      <c r="P4" s="192"/>
      <c r="Q4" s="192"/>
      <c r="R4" s="192"/>
    </row>
    <row r="5" spans="1:22" ht="14.5" customHeight="1" x14ac:dyDescent="0.35">
      <c r="P5" s="192"/>
      <c r="Q5" s="192"/>
      <c r="R5" s="192"/>
    </row>
    <row r="6" spans="1:22" ht="15.5" x14ac:dyDescent="0.35">
      <c r="A6" s="214" t="s">
        <v>126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</row>
    <row r="7" spans="1:22" x14ac:dyDescent="0.35">
      <c r="A7" s="216" t="s">
        <v>110</v>
      </c>
      <c r="B7" s="215" t="s">
        <v>111</v>
      </c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</row>
    <row r="8" spans="1:22" x14ac:dyDescent="0.35">
      <c r="A8" s="217"/>
      <c r="B8" s="196">
        <v>1</v>
      </c>
      <c r="C8" s="196">
        <v>2</v>
      </c>
      <c r="D8" s="196">
        <v>3</v>
      </c>
      <c r="E8" s="196">
        <v>4</v>
      </c>
      <c r="F8" s="196">
        <v>5</v>
      </c>
      <c r="G8" s="196" t="s">
        <v>112</v>
      </c>
      <c r="H8" s="196" t="s">
        <v>112</v>
      </c>
      <c r="I8" s="196" t="s">
        <v>112</v>
      </c>
      <c r="J8" s="196" t="s">
        <v>112</v>
      </c>
      <c r="K8" s="196" t="s">
        <v>112</v>
      </c>
      <c r="L8" s="196" t="s">
        <v>112</v>
      </c>
      <c r="M8" s="196" t="s">
        <v>112</v>
      </c>
      <c r="N8" s="196" t="s">
        <v>112</v>
      </c>
      <c r="O8" s="196" t="s">
        <v>112</v>
      </c>
      <c r="P8" s="196" t="s">
        <v>112</v>
      </c>
      <c r="Q8" s="196" t="s">
        <v>112</v>
      </c>
      <c r="R8" s="196" t="s">
        <v>112</v>
      </c>
      <c r="S8" s="196" t="s">
        <v>112</v>
      </c>
      <c r="T8" s="196" t="s">
        <v>112</v>
      </c>
      <c r="U8" s="196" t="s">
        <v>112</v>
      </c>
      <c r="V8" s="196" t="s">
        <v>112</v>
      </c>
    </row>
    <row r="9" spans="1:22" x14ac:dyDescent="0.35">
      <c r="A9" s="218"/>
      <c r="B9" s="210" t="s">
        <v>137</v>
      </c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2"/>
    </row>
    <row r="10" spans="1:22" x14ac:dyDescent="0.35">
      <c r="A10" s="194" t="s">
        <v>127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</row>
    <row r="11" spans="1:22" x14ac:dyDescent="0.35">
      <c r="A11" s="195" t="s">
        <v>104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</row>
    <row r="12" spans="1:22" x14ac:dyDescent="0.35">
      <c r="A12" s="195" t="s">
        <v>105</v>
      </c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</row>
    <row r="13" spans="1:22" x14ac:dyDescent="0.35">
      <c r="A13" s="195" t="s">
        <v>106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</row>
    <row r="14" spans="1:22" x14ac:dyDescent="0.35">
      <c r="A14" s="195" t="s">
        <v>107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</row>
    <row r="15" spans="1:22" ht="14" customHeight="1" x14ac:dyDescent="0.35">
      <c r="A15" s="194" t="s">
        <v>23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</row>
    <row r="16" spans="1:22" ht="14" customHeight="1" x14ac:dyDescent="0.35">
      <c r="A16" s="195" t="s">
        <v>104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</row>
    <row r="17" spans="1:22" ht="14" customHeight="1" x14ac:dyDescent="0.35">
      <c r="A17" s="195" t="s">
        <v>105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</row>
    <row r="18" spans="1:22" ht="14" customHeight="1" x14ac:dyDescent="0.35">
      <c r="A18" s="195" t="s">
        <v>106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</row>
    <row r="19" spans="1:22" ht="14" customHeight="1" x14ac:dyDescent="0.35">
      <c r="A19" s="195" t="s">
        <v>107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</row>
    <row r="20" spans="1:22" x14ac:dyDescent="0.35">
      <c r="A20" s="194" t="s">
        <v>128</v>
      </c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</row>
    <row r="21" spans="1:22" x14ac:dyDescent="0.35">
      <c r="A21" s="195" t="s">
        <v>104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</row>
    <row r="22" spans="1:22" x14ac:dyDescent="0.35">
      <c r="A22" s="195" t="s">
        <v>105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</row>
    <row r="23" spans="1:22" x14ac:dyDescent="0.35">
      <c r="A23" s="195" t="s">
        <v>106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</row>
    <row r="24" spans="1:22" x14ac:dyDescent="0.35">
      <c r="A24" s="195" t="s">
        <v>107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</row>
    <row r="25" spans="1:22" x14ac:dyDescent="0.35">
      <c r="A25" s="194" t="s">
        <v>114</v>
      </c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</row>
    <row r="26" spans="1:22" x14ac:dyDescent="0.35">
      <c r="A26" s="195" t="s">
        <v>104</v>
      </c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</row>
    <row r="27" spans="1:22" x14ac:dyDescent="0.35">
      <c r="A27" s="195" t="s">
        <v>105</v>
      </c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</row>
    <row r="28" spans="1:22" x14ac:dyDescent="0.35">
      <c r="A28" s="195" t="s">
        <v>106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</row>
    <row r="29" spans="1:22" x14ac:dyDescent="0.35">
      <c r="A29" s="195" t="s">
        <v>107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</row>
    <row r="30" spans="1:22" x14ac:dyDescent="0.35">
      <c r="A30" s="194" t="s">
        <v>129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</row>
    <row r="31" spans="1:22" x14ac:dyDescent="0.35">
      <c r="A31" s="195" t="s">
        <v>104</v>
      </c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</row>
    <row r="32" spans="1:22" ht="14" customHeight="1" x14ac:dyDescent="0.35">
      <c r="A32" s="195" t="s">
        <v>105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</row>
    <row r="33" spans="1:22" x14ac:dyDescent="0.35">
      <c r="A33" s="195" t="s">
        <v>106</v>
      </c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</row>
    <row r="34" spans="1:22" x14ac:dyDescent="0.35">
      <c r="A34" s="195" t="s">
        <v>107</v>
      </c>
      <c r="B34" s="193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</row>
    <row r="35" spans="1:22" x14ac:dyDescent="0.35">
      <c r="A35" s="194" t="s">
        <v>130</v>
      </c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</row>
    <row r="36" spans="1:22" x14ac:dyDescent="0.35">
      <c r="A36" s="195" t="s">
        <v>104</v>
      </c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</row>
    <row r="37" spans="1:22" x14ac:dyDescent="0.35">
      <c r="A37" s="195" t="s">
        <v>105</v>
      </c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</row>
    <row r="38" spans="1:22" x14ac:dyDescent="0.35">
      <c r="A38" s="195" t="s">
        <v>106</v>
      </c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</row>
    <row r="39" spans="1:22" x14ac:dyDescent="0.35">
      <c r="A39" s="195" t="s">
        <v>107</v>
      </c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</row>
    <row r="40" spans="1:22" x14ac:dyDescent="0.35">
      <c r="A40" s="194" t="s">
        <v>131</v>
      </c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</row>
    <row r="41" spans="1:22" x14ac:dyDescent="0.35">
      <c r="A41" s="195" t="s">
        <v>104</v>
      </c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</row>
    <row r="42" spans="1:22" x14ac:dyDescent="0.35">
      <c r="A42" s="195" t="s">
        <v>105</v>
      </c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</row>
    <row r="43" spans="1:22" x14ac:dyDescent="0.35">
      <c r="A43" s="195" t="s">
        <v>106</v>
      </c>
      <c r="B43" s="193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</row>
    <row r="44" spans="1:22" x14ac:dyDescent="0.35">
      <c r="A44" s="195" t="s">
        <v>107</v>
      </c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</row>
    <row r="45" spans="1:22" x14ac:dyDescent="0.35">
      <c r="A45" s="194" t="s">
        <v>37</v>
      </c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</row>
    <row r="46" spans="1:22" x14ac:dyDescent="0.35">
      <c r="A46" s="195" t="s">
        <v>104</v>
      </c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</row>
    <row r="47" spans="1:22" x14ac:dyDescent="0.35">
      <c r="A47" s="195" t="s">
        <v>105</v>
      </c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</row>
    <row r="48" spans="1:22" x14ac:dyDescent="0.35">
      <c r="A48" s="195" t="s">
        <v>106</v>
      </c>
      <c r="B48" s="193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</row>
    <row r="49" spans="1:22" x14ac:dyDescent="0.35">
      <c r="A49" s="195" t="s">
        <v>107</v>
      </c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</row>
    <row r="50" spans="1:22" x14ac:dyDescent="0.35">
      <c r="A50" s="194" t="s">
        <v>132</v>
      </c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</row>
    <row r="51" spans="1:22" x14ac:dyDescent="0.35">
      <c r="A51" s="195" t="s">
        <v>104</v>
      </c>
      <c r="B51" s="193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</row>
    <row r="52" spans="1:22" x14ac:dyDescent="0.35">
      <c r="A52" s="195" t="s">
        <v>105</v>
      </c>
      <c r="B52" s="193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</row>
    <row r="53" spans="1:22" x14ac:dyDescent="0.35">
      <c r="A53" s="195" t="s">
        <v>106</v>
      </c>
      <c r="B53" s="193"/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</row>
    <row r="54" spans="1:22" x14ac:dyDescent="0.35">
      <c r="A54" s="195" t="s">
        <v>107</v>
      </c>
      <c r="B54" s="193"/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</row>
    <row r="55" spans="1:22" x14ac:dyDescent="0.35">
      <c r="A55" s="194" t="s">
        <v>133</v>
      </c>
      <c r="B55" s="193"/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R55" s="193"/>
      <c r="S55" s="193"/>
      <c r="T55" s="193"/>
      <c r="U55" s="193"/>
      <c r="V55" s="193"/>
    </row>
    <row r="56" spans="1:22" x14ac:dyDescent="0.35">
      <c r="A56" s="195" t="s">
        <v>104</v>
      </c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193"/>
      <c r="U56" s="193"/>
      <c r="V56" s="193"/>
    </row>
    <row r="57" spans="1:22" x14ac:dyDescent="0.35">
      <c r="A57" s="195" t="s">
        <v>105</v>
      </c>
      <c r="B57" s="193"/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  <c r="S57" s="193"/>
      <c r="T57" s="193"/>
      <c r="U57" s="193"/>
      <c r="V57" s="193"/>
    </row>
    <row r="58" spans="1:22" x14ac:dyDescent="0.35">
      <c r="A58" s="195" t="s">
        <v>106</v>
      </c>
      <c r="B58" s="193"/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  <c r="R58" s="193"/>
      <c r="S58" s="193"/>
      <c r="T58" s="193"/>
      <c r="U58" s="193"/>
      <c r="V58" s="193"/>
    </row>
    <row r="59" spans="1:22" x14ac:dyDescent="0.35">
      <c r="A59" s="195" t="s">
        <v>107</v>
      </c>
      <c r="B59" s="193"/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</row>
    <row r="61" spans="1:22" ht="36" customHeight="1" x14ac:dyDescent="0.35">
      <c r="A61" s="196" t="s">
        <v>115</v>
      </c>
      <c r="B61" s="209" t="s">
        <v>116</v>
      </c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</row>
    <row r="62" spans="1:22" x14ac:dyDescent="0.35">
      <c r="A62" s="193"/>
      <c r="B62" s="196">
        <v>1</v>
      </c>
      <c r="C62" s="196">
        <v>2</v>
      </c>
      <c r="D62" s="196">
        <v>3</v>
      </c>
      <c r="E62" s="196">
        <v>4</v>
      </c>
      <c r="F62" s="196">
        <v>5</v>
      </c>
      <c r="G62" s="196" t="s">
        <v>112</v>
      </c>
      <c r="H62" s="196" t="s">
        <v>112</v>
      </c>
      <c r="I62" s="196" t="s">
        <v>112</v>
      </c>
      <c r="J62" s="196" t="s">
        <v>112</v>
      </c>
      <c r="K62" s="196" t="s">
        <v>112</v>
      </c>
      <c r="L62" s="196" t="s">
        <v>112</v>
      </c>
      <c r="M62" s="196" t="s">
        <v>112</v>
      </c>
      <c r="N62" s="196" t="s">
        <v>112</v>
      </c>
      <c r="O62" s="196" t="s">
        <v>112</v>
      </c>
      <c r="P62" s="196" t="s">
        <v>112</v>
      </c>
      <c r="Q62" s="196" t="s">
        <v>112</v>
      </c>
      <c r="R62" s="196" t="s">
        <v>112</v>
      </c>
      <c r="S62" s="196" t="s">
        <v>112</v>
      </c>
      <c r="T62" s="196" t="s">
        <v>112</v>
      </c>
      <c r="U62" s="196" t="s">
        <v>112</v>
      </c>
      <c r="V62" s="196" t="s">
        <v>112</v>
      </c>
    </row>
    <row r="63" spans="1:22" ht="29" x14ac:dyDescent="0.35">
      <c r="A63" s="197" t="s">
        <v>117</v>
      </c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</row>
    <row r="64" spans="1:22" ht="29" x14ac:dyDescent="0.35">
      <c r="A64" s="197" t="s">
        <v>118</v>
      </c>
      <c r="B64" s="193"/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</row>
  </sheetData>
  <mergeCells count="6">
    <mergeCell ref="A6:R6"/>
    <mergeCell ref="A7:A9"/>
    <mergeCell ref="B7:V7"/>
    <mergeCell ref="B61:V61"/>
    <mergeCell ref="P1:V1"/>
    <mergeCell ref="B9:V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1. daļa</vt:lpstr>
      <vt:lpstr>2.daļa</vt:lpstr>
      <vt:lpstr>3.daļa</vt:lpstr>
      <vt:lpstr>4.daļa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Rihards Zakrepskis</dc:creator>
  <cp:keywords/>
  <dc:description/>
  <cp:lastModifiedBy>Rihards Zakrepskis</cp:lastModifiedBy>
  <cp:revision/>
  <dcterms:created xsi:type="dcterms:W3CDTF">2025-02-13T12:10:55Z</dcterms:created>
  <dcterms:modified xsi:type="dcterms:W3CDTF">2026-01-26T07:45:46Z</dcterms:modified>
  <cp:category/>
  <cp:contentStatus/>
</cp:coreProperties>
</file>